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aplat\OneDrive\Escritorio\Experimento\"/>
    </mc:Choice>
  </mc:AlternateContent>
  <xr:revisionPtr revIDLastSave="6" documentId="8_{A0B1DADF-2FED-42CB-AC67-3A818BC01479}" xr6:coauthVersionLast="45" xr6:coauthVersionMax="45" xr10:uidLastSave="{84639FEC-F107-4D96-9A99-4C4794B50F49}"/>
  <bookViews>
    <workbookView xWindow="-120" yWindow="-120" windowWidth="29040" windowHeight="15840" xr2:uid="{00000000-000D-0000-FFFF-FFFF00000000}"/>
  </bookViews>
  <sheets>
    <sheet name="Dividendos Grupo Ferrovial " sheetId="15" r:id="rId1"/>
    <sheet name="hasta 2003" sheetId="9" state="hidden" r:id="rId2"/>
    <sheet name="2004" sheetId="10" state="hidden" r:id="rId3"/>
    <sheet name="2005" sheetId="11" state="hidden" r:id="rId4"/>
    <sheet name="2006" sheetId="12" state="hidden" r:id="rId5"/>
    <sheet name="2007" sheetId="13" state="hidden" r:id="rId6"/>
    <sheet name="2008" sheetId="1" state="hidden" r:id="rId7"/>
    <sheet name="2009" sheetId="2" state="hidden" r:id="rId8"/>
    <sheet name="2010" sheetId="14" state="hidden" r:id="rId9"/>
    <sheet name="2011" sheetId="3" state="hidden" r:id="rId10"/>
    <sheet name="2012" sheetId="4" state="hidden" r:id="rId11"/>
    <sheet name="2013" sheetId="5" state="hidden" r:id="rId12"/>
    <sheet name="2014" sheetId="6" state="hidden" r:id="rId13"/>
    <sheet name="Cuentas de Valores" sheetId="7" state="hidden" r:id="rId14"/>
  </sheets>
  <definedNames>
    <definedName name="_xlnm.Print_Area" localSheetId="2">'2004'!$B$1:$G$314</definedName>
    <definedName name="_xlnm.Print_Area" localSheetId="3">'2005'!$B$1:$G$191</definedName>
    <definedName name="_xlnm.Print_Area" localSheetId="4">'2006'!$B$1:$G$151</definedName>
    <definedName name="_xlnm.Print_Area" localSheetId="5">'2007'!$B$1:$G$164</definedName>
    <definedName name="_xlnm.Print_Area" localSheetId="6">'2008'!$B$1:$G$170</definedName>
    <definedName name="_xlnm.Print_Area" localSheetId="1">'hasta 2003'!$B$29:$G$41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5" l="1"/>
  <c r="D133" i="5"/>
  <c r="E130" i="5"/>
  <c r="E129" i="5"/>
  <c r="E133" i="5" s="1"/>
  <c r="D120" i="5"/>
  <c r="E117" i="5"/>
  <c r="E116" i="5"/>
  <c r="D108" i="5"/>
  <c r="E105" i="5"/>
  <c r="E104" i="5"/>
  <c r="D96" i="5"/>
  <c r="E93" i="5"/>
  <c r="E92" i="5"/>
  <c r="D84" i="5"/>
  <c r="E81" i="5"/>
  <c r="E80" i="5"/>
  <c r="E84" i="5" s="1"/>
  <c r="D72" i="5"/>
  <c r="E69" i="5"/>
  <c r="E68" i="5"/>
  <c r="D60" i="5"/>
  <c r="E57" i="5"/>
  <c r="E56" i="5"/>
  <c r="D48" i="5"/>
  <c r="E45" i="5"/>
  <c r="E44" i="5"/>
  <c r="D36" i="5"/>
  <c r="E33" i="5"/>
  <c r="E32" i="5"/>
  <c r="E36" i="5" s="1"/>
  <c r="D24" i="5"/>
  <c r="F24" i="5" s="1"/>
  <c r="E20" i="5"/>
  <c r="D12" i="5"/>
  <c r="E9" i="5"/>
  <c r="E8" i="5"/>
  <c r="E26" i="14"/>
  <c r="F37" i="14"/>
  <c r="F50" i="14"/>
  <c r="E78" i="14"/>
  <c r="E40" i="14"/>
  <c r="E156" i="14"/>
  <c r="F153" i="14"/>
  <c r="F152" i="14"/>
  <c r="E143" i="14"/>
  <c r="F140" i="14"/>
  <c r="F139" i="14"/>
  <c r="F143" i="14" s="1"/>
  <c r="E130" i="14"/>
  <c r="F127" i="14"/>
  <c r="F126" i="14"/>
  <c r="F130" i="14" s="1"/>
  <c r="E115" i="14"/>
  <c r="F112" i="14"/>
  <c r="F111" i="14"/>
  <c r="F115" i="14" s="1"/>
  <c r="E102" i="14"/>
  <c r="F99" i="14"/>
  <c r="F98" i="14"/>
  <c r="F102" i="14" s="1"/>
  <c r="E90" i="14"/>
  <c r="F87" i="14"/>
  <c r="F86" i="14"/>
  <c r="F90" i="14" s="1"/>
  <c r="F75" i="14"/>
  <c r="F74" i="14"/>
  <c r="E65" i="14"/>
  <c r="F62" i="14"/>
  <c r="F61" i="14"/>
  <c r="F65" i="14" s="1"/>
  <c r="E53" i="14"/>
  <c r="G53" i="14" s="1"/>
  <c r="F49" i="14"/>
  <c r="F36" i="14"/>
  <c r="F23" i="14"/>
  <c r="F22" i="14"/>
  <c r="E12" i="14"/>
  <c r="F9" i="14"/>
  <c r="F8" i="14"/>
  <c r="F12" i="14" s="1"/>
  <c r="E102" i="3"/>
  <c r="G102" i="3" s="1"/>
  <c r="F99" i="3"/>
  <c r="F98" i="3"/>
  <c r="F102" i="3" s="1"/>
  <c r="E90" i="3"/>
  <c r="G90" i="3" s="1"/>
  <c r="F87" i="3"/>
  <c r="F86" i="3"/>
  <c r="E12" i="3"/>
  <c r="F9" i="3"/>
  <c r="F8" i="3"/>
  <c r="E26" i="3"/>
  <c r="G26" i="3" s="1"/>
  <c r="F23" i="3"/>
  <c r="F22" i="3"/>
  <c r="E52" i="2"/>
  <c r="L38" i="2"/>
  <c r="L37" i="2"/>
  <c r="J39" i="2"/>
  <c r="E38" i="2"/>
  <c r="G160" i="2"/>
  <c r="G149" i="2"/>
  <c r="F12" i="3" l="1"/>
  <c r="E120" i="5"/>
  <c r="L39" i="2"/>
  <c r="F156" i="14"/>
  <c r="E12" i="5"/>
  <c r="E60" i="5"/>
  <c r="E24" i="5"/>
  <c r="E48" i="5"/>
  <c r="E72" i="5"/>
  <c r="E96" i="5"/>
  <c r="E108" i="5"/>
  <c r="F53" i="14"/>
  <c r="F78" i="14"/>
  <c r="G40" i="14"/>
  <c r="F40" i="14"/>
  <c r="G26" i="14"/>
  <c r="F26" i="14"/>
  <c r="F90" i="3"/>
  <c r="F26" i="3"/>
  <c r="E38" i="1"/>
  <c r="E23" i="1"/>
  <c r="F158" i="13"/>
  <c r="F145" i="13"/>
  <c r="F131" i="13"/>
  <c r="F117" i="13"/>
  <c r="F104" i="13"/>
  <c r="F9" i="13"/>
  <c r="F60" i="13"/>
  <c r="F48" i="13"/>
  <c r="F8" i="13"/>
  <c r="E94" i="12"/>
  <c r="G94" i="12" s="1"/>
  <c r="E82" i="12"/>
  <c r="G82" i="12" s="1"/>
  <c r="E70" i="12"/>
  <c r="G70" i="12" s="1"/>
  <c r="E58" i="12"/>
  <c r="G58" i="12" s="1"/>
  <c r="E46" i="12"/>
  <c r="G46" i="12" s="1"/>
  <c r="E34" i="12"/>
  <c r="G34" i="12" s="1"/>
  <c r="E22" i="12"/>
  <c r="G22" i="12" s="1"/>
  <c r="E187" i="11"/>
  <c r="G187" i="11" s="1"/>
  <c r="E173" i="11"/>
  <c r="G173" i="11" s="1"/>
  <c r="E160" i="11"/>
  <c r="G160" i="11" s="1"/>
  <c r="E148" i="11"/>
  <c r="G148" i="11" s="1"/>
  <c r="E136" i="11"/>
  <c r="G136" i="11" s="1"/>
  <c r="E124" i="11"/>
  <c r="G124" i="11" s="1"/>
  <c r="E112" i="11"/>
  <c r="G112" i="11" s="1"/>
  <c r="E100" i="11"/>
  <c r="G100" i="11" s="1"/>
  <c r="E88" i="11"/>
  <c r="G88" i="11" s="1"/>
  <c r="E76" i="11"/>
  <c r="G76" i="11" s="1"/>
  <c r="F186" i="11"/>
  <c r="F172" i="11"/>
  <c r="F159" i="11"/>
  <c r="F147" i="11"/>
  <c r="F135" i="11"/>
  <c r="F111" i="11"/>
  <c r="F292" i="10"/>
  <c r="F278" i="10"/>
  <c r="F212" i="10"/>
  <c r="F199" i="10"/>
  <c r="F75" i="10"/>
  <c r="F61" i="10"/>
  <c r="E308" i="10"/>
  <c r="G308" i="10" s="1"/>
  <c r="E293" i="10"/>
  <c r="G293" i="10" s="1"/>
  <c r="E279" i="10"/>
  <c r="G279" i="10" s="1"/>
  <c r="F226" i="10"/>
  <c r="E226" i="10"/>
  <c r="G226" i="10" s="1"/>
  <c r="E213" i="10"/>
  <c r="G213" i="10" s="1"/>
  <c r="E200" i="10"/>
  <c r="G200" i="10" s="1"/>
  <c r="E76" i="10"/>
  <c r="G76" i="10" s="1"/>
  <c r="F23" i="10"/>
  <c r="E52" i="9"/>
  <c r="G52" i="9" s="1"/>
  <c r="F25" i="9"/>
  <c r="E12" i="9"/>
  <c r="G12" i="9" s="1"/>
  <c r="F52" i="9"/>
  <c r="F12" i="9"/>
  <c r="E25" i="9"/>
  <c r="G25" i="9" s="1"/>
  <c r="E161" i="13"/>
  <c r="G161" i="13" s="1"/>
  <c r="F157" i="13"/>
  <c r="F161" i="13" s="1"/>
  <c r="E148" i="13"/>
  <c r="G148" i="13" s="1"/>
  <c r="F144" i="13"/>
  <c r="E134" i="13"/>
  <c r="G134" i="13" s="1"/>
  <c r="F130" i="13"/>
  <c r="F134" i="13" s="1"/>
  <c r="E120" i="13"/>
  <c r="G120" i="13" s="1"/>
  <c r="F116" i="13"/>
  <c r="E107" i="13"/>
  <c r="G107" i="13" s="1"/>
  <c r="F103" i="13"/>
  <c r="F107" i="13" s="1"/>
  <c r="E92" i="13"/>
  <c r="G92" i="13" s="1"/>
  <c r="F89" i="13"/>
  <c r="F88" i="13"/>
  <c r="E78" i="13"/>
  <c r="G78" i="13" s="1"/>
  <c r="F75" i="13"/>
  <c r="F74" i="13"/>
  <c r="E64" i="13"/>
  <c r="G64" i="13" s="1"/>
  <c r="F61" i="13"/>
  <c r="F64" i="13" s="1"/>
  <c r="E52" i="13"/>
  <c r="G52" i="13" s="1"/>
  <c r="F49" i="13"/>
  <c r="E38" i="13"/>
  <c r="G38" i="13" s="1"/>
  <c r="F35" i="13"/>
  <c r="F34" i="13"/>
  <c r="E25" i="13"/>
  <c r="G25" i="13" s="1"/>
  <c r="F22" i="13"/>
  <c r="F21" i="13"/>
  <c r="E150" i="12"/>
  <c r="G150" i="12" s="1"/>
  <c r="F147" i="12"/>
  <c r="F150" i="12" s="1"/>
  <c r="E136" i="12"/>
  <c r="G136" i="12" s="1"/>
  <c r="F133" i="12"/>
  <c r="F136" i="12" s="1"/>
  <c r="E122" i="12"/>
  <c r="G122" i="12" s="1"/>
  <c r="F119" i="12"/>
  <c r="F122" i="12" s="1"/>
  <c r="E109" i="12"/>
  <c r="G109" i="12" s="1"/>
  <c r="F106" i="12"/>
  <c r="F105" i="12"/>
  <c r="E97" i="12"/>
  <c r="F93" i="12"/>
  <c r="E85" i="12"/>
  <c r="F81" i="12"/>
  <c r="E73" i="12"/>
  <c r="F69" i="12"/>
  <c r="E61" i="12"/>
  <c r="F57" i="12"/>
  <c r="F45" i="12"/>
  <c r="F33" i="12"/>
  <c r="F21" i="12"/>
  <c r="E8" i="12"/>
  <c r="G8" i="12" s="1"/>
  <c r="F7" i="12"/>
  <c r="E190" i="11"/>
  <c r="E163" i="11"/>
  <c r="E151" i="11"/>
  <c r="E139" i="11"/>
  <c r="E127" i="11"/>
  <c r="F123" i="11"/>
  <c r="E115" i="11"/>
  <c r="F99" i="11"/>
  <c r="F87" i="11"/>
  <c r="F75" i="11"/>
  <c r="F62" i="11"/>
  <c r="E62" i="11"/>
  <c r="F61" i="11"/>
  <c r="E49" i="11"/>
  <c r="G49" i="11" s="1"/>
  <c r="F48" i="11"/>
  <c r="E36" i="11"/>
  <c r="F36" i="11" s="1"/>
  <c r="F35" i="11"/>
  <c r="E23" i="11"/>
  <c r="G23" i="11" s="1"/>
  <c r="F22" i="11"/>
  <c r="E8" i="11"/>
  <c r="G8" i="11" s="1"/>
  <c r="F7" i="11"/>
  <c r="F307" i="10"/>
  <c r="E282" i="10"/>
  <c r="E268" i="10"/>
  <c r="G268" i="10" s="1"/>
  <c r="F265" i="10"/>
  <c r="F268" i="10" s="1"/>
  <c r="E256" i="10"/>
  <c r="G256" i="10" s="1"/>
  <c r="F253" i="10"/>
  <c r="F256" i="10" s="1"/>
  <c r="E242" i="10"/>
  <c r="G242" i="10" s="1"/>
  <c r="F239" i="10"/>
  <c r="F238" i="10"/>
  <c r="E229" i="10"/>
  <c r="F225" i="10"/>
  <c r="F229" i="10" s="1"/>
  <c r="E203" i="10"/>
  <c r="E189" i="10"/>
  <c r="G189" i="10" s="1"/>
  <c r="F186" i="10"/>
  <c r="F189" i="10" s="1"/>
  <c r="E176" i="10"/>
  <c r="G176" i="10" s="1"/>
  <c r="F173" i="10"/>
  <c r="F176" i="10" s="1"/>
  <c r="E163" i="10"/>
  <c r="G163" i="10" s="1"/>
  <c r="F160" i="10"/>
  <c r="F159" i="10"/>
  <c r="E151" i="10"/>
  <c r="G151" i="10" s="1"/>
  <c r="F148" i="10"/>
  <c r="F147" i="10"/>
  <c r="E139" i="10"/>
  <c r="G139" i="10" s="1"/>
  <c r="F136" i="10"/>
  <c r="F135" i="10"/>
  <c r="F139" i="10" s="1"/>
  <c r="E127" i="10"/>
  <c r="G127" i="10" s="1"/>
  <c r="F124" i="10"/>
  <c r="F123" i="10"/>
  <c r="E115" i="10"/>
  <c r="G115" i="10" s="1"/>
  <c r="F112" i="10"/>
  <c r="F111" i="10"/>
  <c r="E103" i="10"/>
  <c r="G103" i="10" s="1"/>
  <c r="F100" i="10"/>
  <c r="F99" i="10"/>
  <c r="F88" i="10"/>
  <c r="E88" i="10"/>
  <c r="F87" i="10"/>
  <c r="E62" i="10"/>
  <c r="E49" i="10"/>
  <c r="G49" i="10" s="1"/>
  <c r="F48" i="10"/>
  <c r="E36" i="10"/>
  <c r="F36" i="10" s="1"/>
  <c r="F35" i="10"/>
  <c r="F22" i="10"/>
  <c r="F8" i="10"/>
  <c r="F7" i="10"/>
  <c r="E39" i="9"/>
  <c r="G39" i="9" s="1"/>
  <c r="F39" i="9"/>
  <c r="F52" i="13" l="1"/>
  <c r="F91" i="10"/>
  <c r="E176" i="11"/>
  <c r="E103" i="11"/>
  <c r="F242" i="10"/>
  <c r="F38" i="13"/>
  <c r="F65" i="11"/>
  <c r="E216" i="10"/>
  <c r="G216" i="10" s="1"/>
  <c r="F151" i="10"/>
  <c r="F163" i="10"/>
  <c r="E91" i="11"/>
  <c r="E49" i="12"/>
  <c r="G49" i="12" s="1"/>
  <c r="F103" i="10"/>
  <c r="F109" i="12"/>
  <c r="F25" i="13"/>
  <c r="F78" i="13"/>
  <c r="F92" i="13"/>
  <c r="F120" i="13"/>
  <c r="F148" i="13"/>
  <c r="F94" i="12"/>
  <c r="F97" i="12" s="1"/>
  <c r="G97" i="12"/>
  <c r="F82" i="12"/>
  <c r="F85" i="12" s="1"/>
  <c r="G85" i="12"/>
  <c r="F70" i="12"/>
  <c r="F73" i="12" s="1"/>
  <c r="G73" i="12"/>
  <c r="F58" i="12"/>
  <c r="F61" i="12" s="1"/>
  <c r="G61" i="12"/>
  <c r="F46" i="12"/>
  <c r="F49" i="12" s="1"/>
  <c r="F34" i="12"/>
  <c r="F37" i="12" s="1"/>
  <c r="F22" i="12"/>
  <c r="F25" i="12" s="1"/>
  <c r="F8" i="12"/>
  <c r="F11" i="12" s="1"/>
  <c r="E11" i="12"/>
  <c r="G11" i="12" s="1"/>
  <c r="E37" i="12"/>
  <c r="G37" i="12" s="1"/>
  <c r="F187" i="11"/>
  <c r="F190" i="11" s="1"/>
  <c r="G190" i="11"/>
  <c r="G176" i="11"/>
  <c r="F173" i="11"/>
  <c r="F176" i="11" s="1"/>
  <c r="F160" i="11"/>
  <c r="F163" i="11" s="1"/>
  <c r="G163" i="11"/>
  <c r="F148" i="11"/>
  <c r="F151" i="11" s="1"/>
  <c r="G151" i="11"/>
  <c r="G139" i="11"/>
  <c r="F136" i="11"/>
  <c r="F139" i="11" s="1"/>
  <c r="G127" i="11"/>
  <c r="F124" i="11"/>
  <c r="F127" i="11" s="1"/>
  <c r="F112" i="11"/>
  <c r="F115" i="11" s="1"/>
  <c r="F100" i="11"/>
  <c r="F103" i="11" s="1"/>
  <c r="G103" i="11"/>
  <c r="F88" i="11"/>
  <c r="F91" i="11" s="1"/>
  <c r="F76" i="11"/>
  <c r="E11" i="11"/>
  <c r="G11" i="11" s="1"/>
  <c r="E39" i="11"/>
  <c r="F11" i="11"/>
  <c r="F8" i="11"/>
  <c r="F39" i="11"/>
  <c r="G115" i="11"/>
  <c r="F308" i="10"/>
  <c r="F293" i="10"/>
  <c r="F279" i="10"/>
  <c r="F282" i="10" s="1"/>
  <c r="G282" i="10"/>
  <c r="G229" i="10"/>
  <c r="F213" i="10"/>
  <c r="F216" i="10" s="1"/>
  <c r="G203" i="10"/>
  <c r="F200" i="10"/>
  <c r="F203" i="10" s="1"/>
  <c r="F76" i="10"/>
  <c r="F39" i="10"/>
  <c r="F127" i="10"/>
  <c r="F11" i="10"/>
  <c r="F115" i="10"/>
  <c r="E25" i="12"/>
  <c r="G25" i="12" s="1"/>
  <c r="F23" i="11"/>
  <c r="F26" i="11" s="1"/>
  <c r="E26" i="11"/>
  <c r="G26" i="11"/>
  <c r="G36" i="11"/>
  <c r="F49" i="11"/>
  <c r="F52" i="11" s="1"/>
  <c r="E52" i="11"/>
  <c r="G52" i="11" s="1"/>
  <c r="G62" i="11"/>
  <c r="F79" i="11"/>
  <c r="E79" i="11"/>
  <c r="G79" i="11"/>
  <c r="G91" i="11"/>
  <c r="E65" i="11"/>
  <c r="F26" i="10"/>
  <c r="E26" i="10"/>
  <c r="G26" i="10" s="1"/>
  <c r="G36" i="10"/>
  <c r="F49" i="10"/>
  <c r="F52" i="10" s="1"/>
  <c r="E52" i="10"/>
  <c r="G52" i="10" s="1"/>
  <c r="G62" i="10"/>
  <c r="F79" i="10"/>
  <c r="E79" i="10"/>
  <c r="G79" i="10" s="1"/>
  <c r="G88" i="10"/>
  <c r="F311" i="10"/>
  <c r="E311" i="10"/>
  <c r="G311" i="10" s="1"/>
  <c r="E11" i="10"/>
  <c r="E39" i="10"/>
  <c r="F62" i="10"/>
  <c r="F65" i="10" s="1"/>
  <c r="E65" i="10"/>
  <c r="E91" i="10"/>
  <c r="F296" i="10"/>
  <c r="E296" i="10"/>
  <c r="C130" i="6"/>
  <c r="E130" i="6" s="1"/>
  <c r="D127" i="6"/>
  <c r="C117" i="6"/>
  <c r="E117" i="6" s="1"/>
  <c r="D114" i="6"/>
  <c r="D113" i="6"/>
  <c r="D117" i="6" s="1"/>
  <c r="D99" i="6"/>
  <c r="D103" i="6"/>
  <c r="C90" i="6"/>
  <c r="E90" i="6" s="1"/>
  <c r="D100" i="6"/>
  <c r="D87" i="6"/>
  <c r="D86" i="6"/>
  <c r="D73" i="6"/>
  <c r="C77" i="6"/>
  <c r="E77" i="6" s="1"/>
  <c r="D74" i="6"/>
  <c r="D77" i="6" s="1"/>
  <c r="C65" i="6"/>
  <c r="D62" i="6"/>
  <c r="D61" i="6"/>
  <c r="D65" i="6" s="1"/>
  <c r="C52" i="6"/>
  <c r="E52" i="6" s="1"/>
  <c r="D49" i="6"/>
  <c r="D48" i="6"/>
  <c r="C39" i="6"/>
  <c r="E39" i="6" s="1"/>
  <c r="D36" i="6"/>
  <c r="D35" i="6"/>
  <c r="D39" i="6" s="1"/>
  <c r="C26" i="6"/>
  <c r="E26" i="6" s="1"/>
  <c r="D23" i="6"/>
  <c r="D26" i="6"/>
  <c r="D22" i="6"/>
  <c r="D13" i="6"/>
  <c r="C13" i="6"/>
  <c r="D10" i="6"/>
  <c r="D9" i="6"/>
  <c r="D146" i="5"/>
  <c r="E143" i="5"/>
  <c r="E142" i="5"/>
  <c r="E146" i="5" s="1"/>
  <c r="D105" i="4"/>
  <c r="E102" i="4"/>
  <c r="E101" i="4"/>
  <c r="E105" i="4" s="1"/>
  <c r="D92" i="4"/>
  <c r="F92" i="4" s="1"/>
  <c r="E88" i="4"/>
  <c r="E92" i="4" s="1"/>
  <c r="D76" i="4"/>
  <c r="D79" i="4" s="1"/>
  <c r="F79" i="4" s="1"/>
  <c r="E75" i="4"/>
  <c r="D62" i="4"/>
  <c r="E62" i="4" s="1"/>
  <c r="D51" i="4"/>
  <c r="F51" i="4" s="1"/>
  <c r="E48" i="4"/>
  <c r="E47" i="4"/>
  <c r="E51" i="4" s="1"/>
  <c r="E155" i="4"/>
  <c r="E156" i="4"/>
  <c r="D159" i="4"/>
  <c r="E142" i="4"/>
  <c r="E143" i="4"/>
  <c r="D146" i="4"/>
  <c r="E129" i="4"/>
  <c r="E130" i="4"/>
  <c r="E133" i="4" s="1"/>
  <c r="D133" i="4"/>
  <c r="D118" i="4"/>
  <c r="E114" i="4"/>
  <c r="E115" i="4"/>
  <c r="D65" i="4"/>
  <c r="F65" i="4" s="1"/>
  <c r="E61" i="4"/>
  <c r="D38" i="4"/>
  <c r="F38" i="4" s="1"/>
  <c r="E34" i="4"/>
  <c r="E38" i="4" s="1"/>
  <c r="E35" i="4"/>
  <c r="D26" i="4"/>
  <c r="F26" i="4" s="1"/>
  <c r="E22" i="4"/>
  <c r="E23" i="4"/>
  <c r="D13" i="4"/>
  <c r="E9" i="4"/>
  <c r="E10" i="4"/>
  <c r="F152" i="3"/>
  <c r="F156" i="3" s="1"/>
  <c r="F153" i="3"/>
  <c r="E156" i="3"/>
  <c r="F139" i="3"/>
  <c r="F140" i="3"/>
  <c r="E143" i="3"/>
  <c r="E130" i="3"/>
  <c r="F126" i="3"/>
  <c r="F127" i="3"/>
  <c r="F130" i="3" s="1"/>
  <c r="E115" i="3"/>
  <c r="G115" i="3"/>
  <c r="F111" i="3"/>
  <c r="F112" i="3"/>
  <c r="E78" i="3"/>
  <c r="G78" i="3" s="1"/>
  <c r="F74" i="3"/>
  <c r="F75" i="3"/>
  <c r="E65" i="3"/>
  <c r="G65" i="3" s="1"/>
  <c r="F61" i="3"/>
  <c r="F62" i="3"/>
  <c r="E53" i="3"/>
  <c r="G53" i="3" s="1"/>
  <c r="F49" i="3"/>
  <c r="F50" i="3"/>
  <c r="F37" i="3"/>
  <c r="E40" i="3"/>
  <c r="G40" i="3" s="1"/>
  <c r="F36" i="3"/>
  <c r="F40" i="3" s="1"/>
  <c r="G138" i="2"/>
  <c r="E123" i="2"/>
  <c r="E135" i="2" s="1"/>
  <c r="G126" i="2"/>
  <c r="E114" i="2"/>
  <c r="G114" i="2" s="1"/>
  <c r="F110" i="2"/>
  <c r="F111" i="2"/>
  <c r="E99" i="2"/>
  <c r="G99" i="2"/>
  <c r="F95" i="2"/>
  <c r="F96" i="2"/>
  <c r="E84" i="2"/>
  <c r="G84" i="2" s="1"/>
  <c r="F80" i="2"/>
  <c r="F81" i="2"/>
  <c r="F84" i="2" s="1"/>
  <c r="E69" i="2"/>
  <c r="G69" i="2" s="1"/>
  <c r="F65" i="2"/>
  <c r="F66" i="2"/>
  <c r="E55" i="2"/>
  <c r="G55" i="2" s="1"/>
  <c r="F51" i="2"/>
  <c r="F52" i="2"/>
  <c r="E41" i="2"/>
  <c r="G41" i="2" s="1"/>
  <c r="F37" i="2"/>
  <c r="F38" i="2"/>
  <c r="L25" i="2"/>
  <c r="L24" i="2"/>
  <c r="J26" i="2"/>
  <c r="E24" i="2"/>
  <c r="E27" i="2" s="1"/>
  <c r="G27" i="2" s="1"/>
  <c r="F23" i="2"/>
  <c r="F24" i="2"/>
  <c r="E13" i="2"/>
  <c r="G13" i="2" s="1"/>
  <c r="F9" i="2"/>
  <c r="F10" i="2"/>
  <c r="E167" i="1"/>
  <c r="G167" i="1" s="1"/>
  <c r="F163" i="1"/>
  <c r="F164" i="1"/>
  <c r="F167" i="1" s="1"/>
  <c r="E154" i="1"/>
  <c r="G154" i="1" s="1"/>
  <c r="F150" i="1"/>
  <c r="F151" i="1"/>
  <c r="E140" i="1"/>
  <c r="G140" i="1"/>
  <c r="F136" i="1"/>
  <c r="F137" i="1"/>
  <c r="E126" i="1"/>
  <c r="G126" i="1"/>
  <c r="F122" i="1"/>
  <c r="F126" i="1" s="1"/>
  <c r="F123" i="1"/>
  <c r="E113" i="1"/>
  <c r="G113" i="1" s="1"/>
  <c r="F109" i="1"/>
  <c r="F110" i="1"/>
  <c r="E98" i="1"/>
  <c r="G98" i="1" s="1"/>
  <c r="F94" i="1"/>
  <c r="F95" i="1"/>
  <c r="E83" i="1"/>
  <c r="G83" i="1" s="1"/>
  <c r="F79" i="1"/>
  <c r="F80" i="1"/>
  <c r="F83" i="1" s="1"/>
  <c r="E69" i="1"/>
  <c r="G69" i="1" s="1"/>
  <c r="F65" i="1"/>
  <c r="F66" i="1"/>
  <c r="E55" i="1"/>
  <c r="G55" i="1" s="1"/>
  <c r="F51" i="1"/>
  <c r="F52" i="1"/>
  <c r="G38" i="1"/>
  <c r="F37" i="1"/>
  <c r="F38" i="1"/>
  <c r="G23" i="1"/>
  <c r="G26" i="1" s="1"/>
  <c r="E26" i="1"/>
  <c r="F22" i="1"/>
  <c r="F26" i="1" s="1"/>
  <c r="F23" i="1"/>
  <c r="E12" i="1"/>
  <c r="G12" i="1"/>
  <c r="F8" i="1"/>
  <c r="F12" i="1"/>
  <c r="F9" i="1"/>
  <c r="E146" i="4"/>
  <c r="E13" i="4"/>
  <c r="E89" i="4"/>
  <c r="C103" i="6"/>
  <c r="E103" i="6" s="1"/>
  <c r="D90" i="6"/>
  <c r="D126" i="6"/>
  <c r="D130" i="6" s="1"/>
  <c r="E76" i="4" l="1"/>
  <c r="E79" i="4" s="1"/>
  <c r="F55" i="1"/>
  <c r="F154" i="1"/>
  <c r="F41" i="2"/>
  <c r="F55" i="2"/>
  <c r="D52" i="6"/>
  <c r="G39" i="11"/>
  <c r="F69" i="1"/>
  <c r="F113" i="1"/>
  <c r="F140" i="1"/>
  <c r="F123" i="2"/>
  <c r="F126" i="2" s="1"/>
  <c r="E65" i="4"/>
  <c r="E126" i="2"/>
  <c r="F115" i="3"/>
  <c r="F143" i="3"/>
  <c r="L26" i="2"/>
  <c r="E138" i="2"/>
  <c r="E146" i="2"/>
  <c r="F135" i="2"/>
  <c r="F138" i="2" s="1"/>
  <c r="F78" i="3"/>
  <c r="F27" i="2"/>
  <c r="F114" i="2"/>
  <c r="F13" i="2"/>
  <c r="F69" i="2"/>
  <c r="F99" i="2"/>
  <c r="E26" i="4"/>
  <c r="E118" i="4"/>
  <c r="E159" i="4"/>
  <c r="F53" i="3"/>
  <c r="F65" i="3"/>
  <c r="F98" i="1"/>
  <c r="F41" i="1"/>
  <c r="E41" i="1"/>
  <c r="G41" i="1"/>
  <c r="G65" i="11"/>
  <c r="G91" i="10"/>
  <c r="G65" i="10"/>
  <c r="G11" i="10"/>
  <c r="G296" i="10"/>
  <c r="G39" i="10"/>
  <c r="E149" i="2" l="1"/>
  <c r="E157" i="2"/>
  <c r="F146" i="2"/>
  <c r="F149" i="2" s="1"/>
  <c r="E160" i="2" l="1"/>
  <c r="F157" i="2"/>
  <c r="F160" i="2" s="1"/>
</calcChain>
</file>

<file path=xl/sharedStrings.xml><?xml version="1.0" encoding="utf-8"?>
<sst xmlns="http://schemas.openxmlformats.org/spreadsheetml/2006/main" count="1283" uniqueCount="68">
  <si>
    <t>Nº Títulos</t>
  </si>
  <si>
    <t>Autocartera</t>
  </si>
  <si>
    <t>Coste adquisición (€)</t>
  </si>
  <si>
    <t>% s/capital</t>
  </si>
  <si>
    <t>Directa</t>
  </si>
  <si>
    <t>Indirecta</t>
  </si>
  <si>
    <t>Participación</t>
  </si>
  <si>
    <t>TOTAL</t>
  </si>
  <si>
    <t>-</t>
  </si>
  <si>
    <t>31/06/2008</t>
  </si>
  <si>
    <t>Coste medio adquisición (€)</t>
  </si>
  <si>
    <t>PSP</t>
  </si>
  <si>
    <t>Picos 1º scrip</t>
  </si>
  <si>
    <t>Recompra + picos 1º scrip</t>
  </si>
  <si>
    <t>Autocartera 2014</t>
  </si>
  <si>
    <t>Plan 12.000</t>
  </si>
  <si>
    <t>Dietas del Consejo como retribución variable</t>
  </si>
  <si>
    <t>Ferrovial sa</t>
  </si>
  <si>
    <t>Santander</t>
  </si>
  <si>
    <t>Picos Scrip</t>
  </si>
  <si>
    <t>Beka Finace</t>
  </si>
  <si>
    <t>Titutos por saldo recompra</t>
  </si>
  <si>
    <t>Ferrovial Inversiones</t>
  </si>
  <si>
    <t>Consejeros</t>
  </si>
  <si>
    <t>FAERO SL</t>
  </si>
  <si>
    <t>Aena</t>
  </si>
  <si>
    <t>BBVA</t>
  </si>
  <si>
    <t>0182 6984 91 0016556983</t>
  </si>
  <si>
    <t>SCRIP</t>
  </si>
  <si>
    <t>SO/Recompra</t>
  </si>
  <si>
    <t>0049 1500 07 4000001863</t>
  </si>
  <si>
    <t>0049 1500 04 4004845101</t>
  </si>
  <si>
    <t>SOCIEDAD</t>
  </si>
  <si>
    <t>ENTIDAD</t>
  </si>
  <si>
    <t>USO</t>
  </si>
  <si>
    <t>CUENTA DE VALORES</t>
  </si>
  <si>
    <t>FERROVIAL INFRAESTRUCTURA</t>
  </si>
  <si>
    <t>BETONIAL</t>
  </si>
  <si>
    <t xml:space="preserve">GRUPO FERROVIAL </t>
  </si>
  <si>
    <t>Total</t>
  </si>
  <si>
    <t>Fecha de pago</t>
  </si>
  <si>
    <t>Con cargo al ejercicio</t>
  </si>
  <si>
    <t>Dividendo bruto</t>
  </si>
  <si>
    <t>A Cuenta</t>
  </si>
  <si>
    <t>Complementario</t>
  </si>
  <si>
    <t xml:space="preserve">Tipo </t>
  </si>
  <si>
    <t>10 enero 2000</t>
  </si>
  <si>
    <t>3 abril 2000</t>
  </si>
  <si>
    <t>15 noviembre 2000</t>
  </si>
  <si>
    <t>11 mayo 2001</t>
  </si>
  <si>
    <t>30 noviembre 2001</t>
  </si>
  <si>
    <t>10 mayo 2002</t>
  </si>
  <si>
    <t>15 noviembre 2002</t>
  </si>
  <si>
    <t>12 mayo 2003</t>
  </si>
  <si>
    <t>14 noviembre 2003</t>
  </si>
  <si>
    <t>13 mayo 2004</t>
  </si>
  <si>
    <t>15 noviembre 2004</t>
  </si>
  <si>
    <t>13 mayo 2005</t>
  </si>
  <si>
    <t>15 noviembre 2005</t>
  </si>
  <si>
    <t>12 mayo 2006</t>
  </si>
  <si>
    <t>15 noviembre 2006</t>
  </si>
  <si>
    <t>16 mayo 2007</t>
  </si>
  <si>
    <t>15 noviembre 2007</t>
  </si>
  <si>
    <t>13 mayo 2008</t>
  </si>
  <si>
    <t>17 noviembre 2008</t>
  </si>
  <si>
    <t>20 mayo 2009</t>
  </si>
  <si>
    <t>Extraordinario</t>
  </si>
  <si>
    <t>Dividendos Grupo Ferrovial 1999-2008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</si>
</sst>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€_-;\-* #,##0\ _€_-;_-* &quot;-&quot;\ _€_-;_-@_-"/>
    <numFmt numFmtId="165" formatCode="0.0"/>
    <numFmt numFmtId="166" formatCode="dd/mm/yy"/>
    <numFmt numFmtId="167" formatCode="0.000%"/>
    <numFmt numFmtId="168" formatCode="#,##0.000"/>
    <numFmt numFmtId="169" formatCode="#,##0.0000"/>
    <numFmt numFmtId="170" formatCode="_-* #,##0.00\ _€_-;\-* #,##0.00\ _€_-;_-* &quot;-&quot;\ _€_-;_-@_-"/>
    <numFmt numFmtId="171" formatCode="0.000"/>
  </numFmts>
  <fonts count="3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sz val="12"/>
      <color indexed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9"/>
      <color indexed="9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sz val="12"/>
      <color indexed="9"/>
      <name val="Tahoma"/>
      <family val="2"/>
    </font>
    <font>
      <b/>
      <sz val="9"/>
      <color indexed="9"/>
      <name val="Tahoma"/>
      <family val="2"/>
    </font>
    <font>
      <i/>
      <sz val="8"/>
      <name val="Tahoma"/>
      <family val="2"/>
    </font>
    <font>
      <sz val="10"/>
      <name val="Tahoma"/>
      <family val="2"/>
    </font>
    <font>
      <sz val="12"/>
      <color indexed="9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name val="Arial"/>
      <family val="2"/>
    </font>
    <font>
      <b/>
      <sz val="10"/>
      <color indexed="9"/>
      <name val="Tahoma"/>
      <family val="2"/>
    </font>
    <font>
      <i/>
      <sz val="10"/>
      <name val="Tahoma"/>
      <family val="2"/>
    </font>
    <font>
      <sz val="10"/>
      <color indexed="9"/>
      <name val="Tahoma"/>
      <family val="2"/>
    </font>
    <font>
      <sz val="10"/>
      <name val="Ferrovial"/>
      <family val="3"/>
    </font>
    <font>
      <b/>
      <sz val="10"/>
      <name val="Ferrovial"/>
      <family val="3"/>
    </font>
    <font>
      <b/>
      <sz val="10"/>
      <color theme="1" tint="0.34998626667073579"/>
      <name val="Ferrovial"/>
      <family val="3"/>
    </font>
    <font>
      <b/>
      <sz val="10"/>
      <color theme="0"/>
      <name val="Ferrovial"/>
      <family val="3"/>
    </font>
    <font>
      <sz val="10"/>
      <color theme="0"/>
      <name val="Ferrovial"/>
      <family val="3"/>
    </font>
    <font>
      <b/>
      <i/>
      <sz val="10"/>
      <color theme="3"/>
      <name val="Ferrovial"/>
      <family val="3"/>
    </font>
    <font>
      <b/>
      <sz val="10"/>
      <color rgb="FFFF0000"/>
      <name val="Ferrovial"/>
      <family val="3"/>
    </font>
    <font>
      <sz val="10"/>
      <color rgb="FFFF0000"/>
      <name val="Ferrovial"/>
      <family val="3"/>
    </font>
    <font>
      <b/>
      <sz val="12"/>
      <color theme="0"/>
      <name val="Ferrovial"/>
      <family val="3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B7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EBB7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Border="1"/>
    <xf numFmtId="0" fontId="5" fillId="0" borderId="0" xfId="0" applyFont="1" applyFill="1" applyAlignment="1">
      <alignment vertical="center"/>
    </xf>
    <xf numFmtId="0" fontId="6" fillId="0" borderId="0" xfId="0" applyFont="1"/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left"/>
    </xf>
    <xf numFmtId="165" fontId="7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3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2" fontId="10" fillId="0" borderId="0" xfId="0" applyNumberFormat="1" applyFont="1"/>
    <xf numFmtId="2" fontId="10" fillId="0" borderId="0" xfId="0" applyNumberFormat="1" applyFont="1" applyAlignment="1">
      <alignment horizontal="left"/>
    </xf>
    <xf numFmtId="3" fontId="10" fillId="0" borderId="0" xfId="0" applyNumberFormat="1" applyFont="1"/>
    <xf numFmtId="14" fontId="10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10" fontId="10" fillId="0" borderId="0" xfId="0" applyNumberFormat="1" applyFont="1" applyAlignment="1">
      <alignment horizontal="center"/>
    </xf>
    <xf numFmtId="14" fontId="12" fillId="2" borderId="0" xfId="0" applyNumberFormat="1" applyFont="1" applyFill="1" applyAlignment="1">
      <alignment horizontal="right" vertical="center"/>
    </xf>
    <xf numFmtId="14" fontId="2" fillId="0" borderId="0" xfId="0" applyNumberFormat="1" applyFont="1" applyBorder="1" applyAlignment="1">
      <alignment horizontal="center"/>
    </xf>
    <xf numFmtId="14" fontId="10" fillId="0" borderId="0" xfId="0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center"/>
    </xf>
    <xf numFmtId="10" fontId="13" fillId="0" borderId="0" xfId="2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10" fillId="0" borderId="0" xfId="0" applyNumberFormat="1" applyFont="1" applyBorder="1" applyAlignment="1">
      <alignment horizontal="center"/>
    </xf>
    <xf numFmtId="167" fontId="13" fillId="0" borderId="0" xfId="2" applyNumberFormat="1" applyFont="1" applyAlignment="1">
      <alignment horizontal="center"/>
    </xf>
    <xf numFmtId="169" fontId="13" fillId="0" borderId="0" xfId="0" applyNumberFormat="1" applyFont="1" applyAlignment="1">
      <alignment horizontal="center"/>
    </xf>
    <xf numFmtId="4" fontId="10" fillId="0" borderId="0" xfId="0" applyNumberFormat="1" applyFont="1" applyBorder="1" applyAlignment="1">
      <alignment horizontal="right"/>
    </xf>
    <xf numFmtId="164" fontId="2" fillId="0" borderId="0" xfId="1" applyFont="1" applyAlignment="1">
      <alignment horizontal="right"/>
    </xf>
    <xf numFmtId="164" fontId="2" fillId="0" borderId="0" xfId="1" applyFont="1"/>
    <xf numFmtId="168" fontId="10" fillId="0" borderId="0" xfId="0" applyNumberFormat="1" applyFont="1" applyBorder="1" applyAlignment="1">
      <alignment horizontal="center"/>
    </xf>
    <xf numFmtId="168" fontId="13" fillId="0" borderId="0" xfId="0" applyNumberFormat="1" applyFont="1" applyAlignment="1">
      <alignment horizontal="center"/>
    </xf>
    <xf numFmtId="4" fontId="10" fillId="0" borderId="0" xfId="0" applyNumberFormat="1" applyFont="1"/>
    <xf numFmtId="0" fontId="15" fillId="2" borderId="0" xfId="0" applyFont="1" applyFill="1" applyAlignment="1">
      <alignment vertical="center"/>
    </xf>
    <xf numFmtId="14" fontId="16" fillId="2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Font="1"/>
    <xf numFmtId="0" fontId="20" fillId="3" borderId="0" xfId="0" applyFont="1" applyFill="1" applyAlignment="1">
      <alignment vertical="center"/>
    </xf>
    <xf numFmtId="165" fontId="20" fillId="3" borderId="0" xfId="0" applyNumberFormat="1" applyFont="1" applyFill="1" applyAlignment="1">
      <alignment horizontal="right" vertical="center"/>
    </xf>
    <xf numFmtId="165" fontId="20" fillId="0" borderId="0" xfId="0" applyNumberFormat="1" applyFont="1" applyFill="1" applyAlignment="1">
      <alignment horizontal="right" vertical="center"/>
    </xf>
    <xf numFmtId="165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6" fontId="22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14" fontId="22" fillId="0" borderId="0" xfId="0" applyNumberFormat="1" applyFont="1" applyBorder="1" applyAlignment="1">
      <alignment horizontal="left"/>
    </xf>
    <xf numFmtId="3" fontId="22" fillId="0" borderId="0" xfId="0" applyNumberFormat="1" applyFont="1" applyBorder="1" applyAlignment="1">
      <alignment horizontal="center"/>
    </xf>
    <xf numFmtId="167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0" fontId="22" fillId="0" borderId="0" xfId="0" applyFont="1"/>
    <xf numFmtId="4" fontId="22" fillId="0" borderId="0" xfId="0" applyNumberFormat="1" applyFont="1"/>
    <xf numFmtId="14" fontId="23" fillId="0" borderId="0" xfId="0" applyNumberFormat="1" applyFont="1" applyAlignment="1">
      <alignment horizontal="left"/>
    </xf>
    <xf numFmtId="3" fontId="23" fillId="0" borderId="0" xfId="0" applyNumberFormat="1" applyFont="1" applyAlignment="1">
      <alignment horizontal="center"/>
    </xf>
    <xf numFmtId="167" fontId="23" fillId="0" borderId="0" xfId="2" applyNumberFormat="1" applyFont="1" applyAlignment="1">
      <alignment horizontal="center"/>
    </xf>
    <xf numFmtId="4" fontId="23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10" fontId="22" fillId="0" borderId="0" xfId="0" applyNumberFormat="1" applyFont="1"/>
    <xf numFmtId="10" fontId="23" fillId="0" borderId="0" xfId="2" applyNumberFormat="1" applyFont="1" applyAlignment="1">
      <alignment horizontal="center"/>
    </xf>
    <xf numFmtId="0" fontId="24" fillId="0" borderId="0" xfId="0" applyFont="1"/>
    <xf numFmtId="0" fontId="25" fillId="2" borderId="0" xfId="0" applyFont="1" applyFill="1" applyAlignment="1">
      <alignment vertical="center"/>
    </xf>
    <xf numFmtId="14" fontId="25" fillId="2" borderId="0" xfId="0" applyNumberFormat="1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27" fillId="0" borderId="0" xfId="0" applyFont="1"/>
    <xf numFmtId="0" fontId="21" fillId="3" borderId="0" xfId="0" applyFont="1" applyFill="1" applyAlignment="1">
      <alignment vertical="center"/>
    </xf>
    <xf numFmtId="165" fontId="21" fillId="3" borderId="0" xfId="0" applyNumberFormat="1" applyFont="1" applyFill="1" applyAlignment="1">
      <alignment horizontal="right" vertical="center"/>
    </xf>
    <xf numFmtId="165" fontId="21" fillId="0" borderId="0" xfId="0" applyNumberFormat="1" applyFont="1" applyFill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14" fontId="18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left"/>
    </xf>
    <xf numFmtId="3" fontId="18" fillId="0" borderId="0" xfId="0" applyNumberFormat="1" applyFont="1" applyBorder="1" applyAlignment="1">
      <alignment horizontal="center"/>
    </xf>
    <xf numFmtId="167" fontId="18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4" fontId="18" fillId="0" borderId="0" xfId="0" applyNumberFormat="1" applyFont="1"/>
    <xf numFmtId="14" fontId="21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center"/>
    </xf>
    <xf numFmtId="167" fontId="21" fillId="0" borderId="0" xfId="2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right"/>
    </xf>
    <xf numFmtId="0" fontId="21" fillId="4" borderId="0" xfId="0" applyFont="1" applyFill="1"/>
    <xf numFmtId="0" fontId="7" fillId="0" borderId="0" xfId="0" applyFont="1" applyBorder="1" applyAlignment="1">
      <alignment horizontal="left"/>
    </xf>
    <xf numFmtId="170" fontId="2" fillId="0" borderId="0" xfId="1" applyNumberFormat="1" applyFont="1"/>
    <xf numFmtId="0" fontId="28" fillId="0" borderId="0" xfId="3" applyFont="1" applyFill="1" applyBorder="1"/>
    <xf numFmtId="0" fontId="28" fillId="0" borderId="0" xfId="3" applyFont="1" applyFill="1" applyBorder="1" applyAlignment="1">
      <alignment horizontal="center"/>
    </xf>
    <xf numFmtId="0" fontId="28" fillId="0" borderId="0" xfId="3" applyFont="1"/>
    <xf numFmtId="0" fontId="30" fillId="0" borderId="0" xfId="3" applyFont="1" applyFill="1" applyBorder="1" applyAlignment="1">
      <alignment horizontal="center"/>
    </xf>
    <xf numFmtId="0" fontId="31" fillId="5" borderId="0" xfId="3" applyFont="1" applyFill="1" applyBorder="1" applyAlignment="1">
      <alignment horizontal="centerContinuous" vertical="center"/>
    </xf>
    <xf numFmtId="10" fontId="32" fillId="5" borderId="0" xfId="2" applyNumberFormat="1" applyFont="1" applyFill="1" applyBorder="1" applyAlignment="1">
      <alignment horizontal="centerContinuous" vertical="center"/>
    </xf>
    <xf numFmtId="14" fontId="28" fillId="0" borderId="0" xfId="3" applyNumberFormat="1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4" fillId="0" borderId="0" xfId="3" applyFont="1" applyFill="1" applyBorder="1" applyAlignment="1">
      <alignment horizontal="center"/>
    </xf>
    <xf numFmtId="0" fontId="33" fillId="0" borderId="0" xfId="3" applyFont="1" applyFill="1" applyBorder="1" applyAlignment="1">
      <alignment horizontal="left" vertical="center" wrapText="1"/>
    </xf>
    <xf numFmtId="0" fontId="28" fillId="0" borderId="0" xfId="3" applyFont="1" applyFill="1" applyBorder="1" applyAlignment="1">
      <alignment horizontal="right" indent="2"/>
    </xf>
    <xf numFmtId="0" fontId="28" fillId="0" borderId="0" xfId="3" applyFont="1" applyFill="1" applyBorder="1" applyAlignment="1">
      <alignment horizontal="left" indent="1"/>
    </xf>
    <xf numFmtId="0" fontId="34" fillId="0" borderId="0" xfId="3" applyFont="1" applyFill="1" applyBorder="1" applyAlignment="1">
      <alignment horizontal="left" indent="1"/>
    </xf>
    <xf numFmtId="3" fontId="28" fillId="0" borderId="0" xfId="3" applyNumberFormat="1" applyFont="1" applyFill="1" applyBorder="1"/>
    <xf numFmtId="0" fontId="35" fillId="0" borderId="0" xfId="3" applyFont="1" applyFill="1" applyBorder="1" applyAlignment="1">
      <alignment horizontal="center"/>
    </xf>
    <xf numFmtId="0" fontId="36" fillId="5" borderId="0" xfId="3" applyFont="1" applyFill="1" applyBorder="1" applyAlignment="1">
      <alignment horizontal="centerContinuous" vertical="center"/>
    </xf>
    <xf numFmtId="0" fontId="28" fillId="6" borderId="0" xfId="0" applyFont="1" applyFill="1" applyAlignment="1">
      <alignment vertical="center" wrapText="1"/>
    </xf>
    <xf numFmtId="0" fontId="28" fillId="6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8" fillId="6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3" applyFont="1" applyAlignment="1">
      <alignment horizontal="center"/>
    </xf>
    <xf numFmtId="0" fontId="28" fillId="0" borderId="0" xfId="3" applyFont="1" applyFill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2" fontId="29" fillId="6" borderId="0" xfId="0" applyNumberFormat="1" applyFont="1" applyFill="1" applyBorder="1" applyAlignment="1">
      <alignment horizontal="center" vertical="center" wrapText="1"/>
    </xf>
    <xf numFmtId="2" fontId="29" fillId="6" borderId="0" xfId="0" applyNumberFormat="1" applyFont="1" applyFill="1" applyAlignment="1">
      <alignment horizontal="center" vertical="center" wrapText="1"/>
    </xf>
    <xf numFmtId="2" fontId="29" fillId="0" borderId="0" xfId="0" applyNumberFormat="1" applyFont="1" applyFill="1" applyAlignment="1">
      <alignment horizontal="center" vertical="center" wrapText="1"/>
    </xf>
    <xf numFmtId="2" fontId="29" fillId="6" borderId="0" xfId="0" applyNumberFormat="1" applyFont="1" applyFill="1" applyAlignment="1">
      <alignment horizontal="center" vertical="distributed" wrapText="1"/>
    </xf>
    <xf numFmtId="0" fontId="29" fillId="0" borderId="5" xfId="0" applyFont="1" applyBorder="1" applyAlignment="1">
      <alignment horizontal="left" indent="1"/>
    </xf>
    <xf numFmtId="0" fontId="29" fillId="0" borderId="0" xfId="0" applyFont="1" applyAlignment="1">
      <alignment horizontal="left" vertical="center" wrapText="1" indent="1"/>
    </xf>
    <xf numFmtId="0" fontId="28" fillId="0" borderId="0" xfId="0" applyFont="1" applyFill="1" applyAlignment="1">
      <alignment horizontal="left" vertical="center" wrapText="1" indent="1"/>
    </xf>
    <xf numFmtId="0" fontId="28" fillId="6" borderId="0" xfId="0" applyFont="1" applyFill="1" applyAlignment="1">
      <alignment horizontal="left" vertical="center" wrapText="1" indent="1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71" fontId="28" fillId="0" borderId="0" xfId="0" applyNumberFormat="1" applyFont="1" applyFill="1" applyAlignment="1">
      <alignment horizontal="center" vertical="center" wrapText="1"/>
    </xf>
    <xf numFmtId="171" fontId="28" fillId="6" borderId="0" xfId="0" applyNumberFormat="1" applyFont="1" applyFill="1" applyAlignment="1">
      <alignment horizontal="center" vertical="center" wrapText="1"/>
    </xf>
  </cellXfs>
  <cellStyles count="4">
    <cellStyle name="Millares [0]" xfId="1" builtinId="6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EBB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EBB700"/>
                </a:solidFill>
                <a:latin typeface="Ferrovial" pitchFamily="50" charset="0"/>
              </a:defRPr>
            </a:pPr>
            <a:r>
              <a:rPr lang="en-US">
                <a:solidFill>
                  <a:srgbClr val="EBB700"/>
                </a:solidFill>
                <a:latin typeface="Ferrovial" pitchFamily="50" charset="0"/>
              </a:rPr>
              <a:t>Dividendo por acción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5276461295418641E-2"/>
          <c:y val="0.18205906674252359"/>
          <c:w val="0.95365982095839918"/>
          <c:h val="0.692843614505217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'Dividendos Grupo Ferrovial '!$B$4</c:f>
              <c:strCache>
                <c:ptCount val="1"/>
                <c:pt idx="0">
                  <c:v>Dividendos Grupo Ferrovial 1999-2008</c:v>
                </c:pt>
              </c:strCache>
            </c:strRef>
          </c:tx>
          <c:spPr>
            <a:solidFill>
              <a:srgbClr val="EBB7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Ferrovial" pitchFamily="50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('Dividendos Grupo Ferrovial '!$C$8,'Dividendos Grupo Ferrovial '!$C$10,'Dividendos Grupo Ferrovial '!$C$12,'Dividendos Grupo Ferrovial '!$C$14,'Dividendos Grupo Ferrovial '!$C$16,'Dividendos Grupo Ferrovial '!$C$18,'Dividendos Grupo Ferrovial '!$C$21,'Dividendos Grupo Ferrovial '!$C$23,'Dividendos Grupo Ferrovial '!$C$25,'Dividendos Grupo Ferrovial '!$C$27)</c:f>
              <c:numCache>
                <c:formatCode>General</c:formatCode>
                <c:ptCount val="10"/>
                <c:pt idx="0">
                  <c:v>2008</c:v>
                </c:pt>
                <c:pt idx="1">
                  <c:v>2007</c:v>
                </c:pt>
                <c:pt idx="2">
                  <c:v>2006</c:v>
                </c:pt>
                <c:pt idx="3">
                  <c:v>2005</c:v>
                </c:pt>
                <c:pt idx="4">
                  <c:v>2004</c:v>
                </c:pt>
                <c:pt idx="5">
                  <c:v>2003</c:v>
                </c:pt>
                <c:pt idx="6">
                  <c:v>2002</c:v>
                </c:pt>
                <c:pt idx="7">
                  <c:v>2001</c:v>
                </c:pt>
                <c:pt idx="8">
                  <c:v>2000</c:v>
                </c:pt>
                <c:pt idx="9">
                  <c:v>1999</c:v>
                </c:pt>
              </c:numCache>
            </c:numRef>
          </c:cat>
          <c:val>
            <c:numRef>
              <c:f>('Dividendos Grupo Ferrovial '!$F$8,'Dividendos Grupo Ferrovial '!$F$10,'Dividendos Grupo Ferrovial '!$F$12,'Dividendos Grupo Ferrovial '!$F$14,'Dividendos Grupo Ferrovial '!$F$16,'Dividendos Grupo Ferrovial '!$F$18,'Dividendos Grupo Ferrovial '!$F$21,'Dividendos Grupo Ferrovial '!$F$23,'Dividendos Grupo Ferrovial '!$F$25,'Dividendos Grupo Ferrovial '!$F$27)</c:f>
              <c:numCache>
                <c:formatCode>0.00</c:formatCode>
                <c:ptCount val="10"/>
                <c:pt idx="0">
                  <c:v>2</c:v>
                </c:pt>
                <c:pt idx="1">
                  <c:v>1.1499999999999999</c:v>
                </c:pt>
                <c:pt idx="2">
                  <c:v>1</c:v>
                </c:pt>
                <c:pt idx="3">
                  <c:v>0.9</c:v>
                </c:pt>
                <c:pt idx="4">
                  <c:v>0.82</c:v>
                </c:pt>
                <c:pt idx="5">
                  <c:v>0.6</c:v>
                </c:pt>
                <c:pt idx="6">
                  <c:v>0.67</c:v>
                </c:pt>
                <c:pt idx="7">
                  <c:v>0.41</c:v>
                </c:pt>
                <c:pt idx="8">
                  <c:v>0.28000000000000003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F-460E-98F6-1B6F8162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5344"/>
        <c:axId val="24110976"/>
      </c:barChart>
      <c:catAx>
        <c:axId val="241053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latin typeface="Ferrovial" pitchFamily="50" charset="0"/>
              </a:defRPr>
            </a:pPr>
            <a:endParaRPr lang="es-ES"/>
          </a:p>
        </c:txPr>
        <c:crossAx val="24110976"/>
        <c:crosses val="autoZero"/>
        <c:auto val="1"/>
        <c:lblAlgn val="ctr"/>
        <c:lblOffset val="100"/>
        <c:noMultiLvlLbl val="0"/>
      </c:catAx>
      <c:valAx>
        <c:axId val="24110976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410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28</xdr:row>
      <xdr:rowOff>42861</xdr:rowOff>
    </xdr:from>
    <xdr:to>
      <xdr:col>6</xdr:col>
      <xdr:colOff>219076</xdr:colOff>
      <xdr:row>44</xdr:row>
      <xdr:rowOff>28575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66675</xdr:rowOff>
    </xdr:from>
    <xdr:to>
      <xdr:col>2</xdr:col>
      <xdr:colOff>114300</xdr:colOff>
      <xdr:row>2</xdr:row>
      <xdr:rowOff>0</xdr:rowOff>
    </xdr:to>
    <xdr:pic>
      <xdr:nvPicPr>
        <xdr:cNvPr id="5" name="4 Imagen" descr="http://www.carreradelmedioambiente.com/wp-content/uploads/2011/04/Ferrovial_Logo_Positivo-300x7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66675"/>
          <a:ext cx="119062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29</xdr:row>
      <xdr:rowOff>47625</xdr:rowOff>
    </xdr:from>
    <xdr:to>
      <xdr:col>1</xdr:col>
      <xdr:colOff>171450</xdr:colOff>
      <xdr:row>29</xdr:row>
      <xdr:rowOff>152400</xdr:rowOff>
    </xdr:to>
    <xdr:pic>
      <xdr:nvPicPr>
        <xdr:cNvPr id="8687" name="Picture 33">
          <a:extLst>
            <a:ext uri="{FF2B5EF4-FFF2-40B4-BE49-F238E27FC236}">
              <a16:creationId xmlns:a16="http://schemas.microsoft.com/office/drawing/2014/main" id="{00000000-0008-0000-0900-0000EF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095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67</xdr:row>
      <xdr:rowOff>66675</xdr:rowOff>
    </xdr:from>
    <xdr:to>
      <xdr:col>1</xdr:col>
      <xdr:colOff>171450</xdr:colOff>
      <xdr:row>67</xdr:row>
      <xdr:rowOff>171450</xdr:rowOff>
    </xdr:to>
    <xdr:pic>
      <xdr:nvPicPr>
        <xdr:cNvPr id="8693" name="Picture 40">
          <a:extLst>
            <a:ext uri="{FF2B5EF4-FFF2-40B4-BE49-F238E27FC236}">
              <a16:creationId xmlns:a16="http://schemas.microsoft.com/office/drawing/2014/main" id="{00000000-0008-0000-0900-0000F5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103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42</xdr:row>
      <xdr:rowOff>47625</xdr:rowOff>
    </xdr:from>
    <xdr:to>
      <xdr:col>1</xdr:col>
      <xdr:colOff>171450</xdr:colOff>
      <xdr:row>42</xdr:row>
      <xdr:rowOff>152400</xdr:rowOff>
    </xdr:to>
    <xdr:pic>
      <xdr:nvPicPr>
        <xdr:cNvPr id="8694" name="Picture 44">
          <a:extLst>
            <a:ext uri="{FF2B5EF4-FFF2-40B4-BE49-F238E27FC236}">
              <a16:creationId xmlns:a16="http://schemas.microsoft.com/office/drawing/2014/main" id="{00000000-0008-0000-0900-0000F6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3907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54</xdr:row>
      <xdr:rowOff>47625</xdr:rowOff>
    </xdr:from>
    <xdr:to>
      <xdr:col>1</xdr:col>
      <xdr:colOff>171450</xdr:colOff>
      <xdr:row>54</xdr:row>
      <xdr:rowOff>152400</xdr:rowOff>
    </xdr:to>
    <xdr:pic>
      <xdr:nvPicPr>
        <xdr:cNvPr id="8695" name="Picture 45">
          <a:extLst>
            <a:ext uri="{FF2B5EF4-FFF2-40B4-BE49-F238E27FC236}">
              <a16:creationId xmlns:a16="http://schemas.microsoft.com/office/drawing/2014/main" id="{00000000-0008-0000-0900-0000F7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4100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104</xdr:row>
      <xdr:rowOff>66675</xdr:rowOff>
    </xdr:from>
    <xdr:to>
      <xdr:col>1</xdr:col>
      <xdr:colOff>171450</xdr:colOff>
      <xdr:row>104</xdr:row>
      <xdr:rowOff>171450</xdr:rowOff>
    </xdr:to>
    <xdr:pic>
      <xdr:nvPicPr>
        <xdr:cNvPr id="8696" name="Picture 52">
          <a:extLst>
            <a:ext uri="{FF2B5EF4-FFF2-40B4-BE49-F238E27FC236}">
              <a16:creationId xmlns:a16="http://schemas.microsoft.com/office/drawing/2014/main" id="{00000000-0008-0000-0900-0000F8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9535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119</xdr:row>
      <xdr:rowOff>66675</xdr:rowOff>
    </xdr:from>
    <xdr:to>
      <xdr:col>1</xdr:col>
      <xdr:colOff>171450</xdr:colOff>
      <xdr:row>119</xdr:row>
      <xdr:rowOff>171450</xdr:rowOff>
    </xdr:to>
    <xdr:pic>
      <xdr:nvPicPr>
        <xdr:cNvPr id="8697" name="Picture 53">
          <a:extLst>
            <a:ext uri="{FF2B5EF4-FFF2-40B4-BE49-F238E27FC236}">
              <a16:creationId xmlns:a16="http://schemas.microsoft.com/office/drawing/2014/main" id="{00000000-0008-0000-0900-0000F9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14585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132</xdr:row>
      <xdr:rowOff>66675</xdr:rowOff>
    </xdr:from>
    <xdr:to>
      <xdr:col>1</xdr:col>
      <xdr:colOff>171450</xdr:colOff>
      <xdr:row>132</xdr:row>
      <xdr:rowOff>171450</xdr:rowOff>
    </xdr:to>
    <xdr:pic>
      <xdr:nvPicPr>
        <xdr:cNvPr id="8698" name="Picture 54">
          <a:extLst>
            <a:ext uri="{FF2B5EF4-FFF2-40B4-BE49-F238E27FC236}">
              <a16:creationId xmlns:a16="http://schemas.microsoft.com/office/drawing/2014/main" id="{00000000-0008-0000-0900-0000FA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36398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145</xdr:row>
      <xdr:rowOff>66675</xdr:rowOff>
    </xdr:from>
    <xdr:to>
      <xdr:col>1</xdr:col>
      <xdr:colOff>171450</xdr:colOff>
      <xdr:row>145</xdr:row>
      <xdr:rowOff>171450</xdr:rowOff>
    </xdr:to>
    <xdr:pic>
      <xdr:nvPicPr>
        <xdr:cNvPr id="8699" name="Picture 55">
          <a:extLst>
            <a:ext uri="{FF2B5EF4-FFF2-40B4-BE49-F238E27FC236}">
              <a16:creationId xmlns:a16="http://schemas.microsoft.com/office/drawing/2014/main" id="{00000000-0008-0000-0900-0000FB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58210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66675</xdr:colOff>
      <xdr:row>15</xdr:row>
      <xdr:rowOff>47625</xdr:rowOff>
    </xdr:from>
    <xdr:ext cx="104775" cy="104775"/>
    <xdr:pic>
      <xdr:nvPicPr>
        <xdr:cNvPr id="43" name="Picture 33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53721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66675</xdr:colOff>
      <xdr:row>1</xdr:row>
      <xdr:rowOff>47625</xdr:rowOff>
    </xdr:from>
    <xdr:ext cx="104775" cy="104775"/>
    <xdr:pic>
      <xdr:nvPicPr>
        <xdr:cNvPr id="44" name="Picture 3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54483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66675</xdr:colOff>
      <xdr:row>79</xdr:row>
      <xdr:rowOff>66675</xdr:rowOff>
    </xdr:from>
    <xdr:ext cx="104775" cy="104775"/>
    <xdr:pic>
      <xdr:nvPicPr>
        <xdr:cNvPr id="45" name="Picture 40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12776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66675</xdr:colOff>
      <xdr:row>91</xdr:row>
      <xdr:rowOff>66675</xdr:rowOff>
    </xdr:from>
    <xdr:ext cx="104775" cy="104775"/>
    <xdr:pic>
      <xdr:nvPicPr>
        <xdr:cNvPr id="46" name="Picture 40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12776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47625</xdr:rowOff>
    </xdr:from>
    <xdr:to>
      <xdr:col>0</xdr:col>
      <xdr:colOff>171450</xdr:colOff>
      <xdr:row>2</xdr:row>
      <xdr:rowOff>152400</xdr:rowOff>
    </xdr:to>
    <xdr:pic>
      <xdr:nvPicPr>
        <xdr:cNvPr id="4374" name="Picture 1">
          <a:extLst>
            <a:ext uri="{FF2B5EF4-FFF2-40B4-BE49-F238E27FC236}">
              <a16:creationId xmlns:a16="http://schemas.microsoft.com/office/drawing/2014/main" id="{00000000-0008-0000-0A00-00001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714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</xdr:colOff>
      <xdr:row>15</xdr:row>
      <xdr:rowOff>47625</xdr:rowOff>
    </xdr:from>
    <xdr:to>
      <xdr:col>0</xdr:col>
      <xdr:colOff>171450</xdr:colOff>
      <xdr:row>15</xdr:row>
      <xdr:rowOff>152400</xdr:rowOff>
    </xdr:to>
    <xdr:pic>
      <xdr:nvPicPr>
        <xdr:cNvPr id="4375" name="Picture 8">
          <a:extLst>
            <a:ext uri="{FF2B5EF4-FFF2-40B4-BE49-F238E27FC236}">
              <a16:creationId xmlns:a16="http://schemas.microsoft.com/office/drawing/2014/main" id="{00000000-0008-0000-0A00-00001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552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</xdr:colOff>
      <xdr:row>107</xdr:row>
      <xdr:rowOff>66675</xdr:rowOff>
    </xdr:from>
    <xdr:to>
      <xdr:col>0</xdr:col>
      <xdr:colOff>171450</xdr:colOff>
      <xdr:row>107</xdr:row>
      <xdr:rowOff>171450</xdr:rowOff>
    </xdr:to>
    <xdr:pic>
      <xdr:nvPicPr>
        <xdr:cNvPr id="4376" name="Picture 10">
          <a:extLst>
            <a:ext uri="{FF2B5EF4-FFF2-40B4-BE49-F238E27FC236}">
              <a16:creationId xmlns:a16="http://schemas.microsoft.com/office/drawing/2014/main" id="{00000000-0008-0000-0A00-00001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215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</xdr:colOff>
      <xdr:row>122</xdr:row>
      <xdr:rowOff>66675</xdr:rowOff>
    </xdr:from>
    <xdr:to>
      <xdr:col>0</xdr:col>
      <xdr:colOff>171450</xdr:colOff>
      <xdr:row>122</xdr:row>
      <xdr:rowOff>171450</xdr:rowOff>
    </xdr:to>
    <xdr:pic>
      <xdr:nvPicPr>
        <xdr:cNvPr id="4377" name="Picture 11">
          <a:extLst>
            <a:ext uri="{FF2B5EF4-FFF2-40B4-BE49-F238E27FC236}">
              <a16:creationId xmlns:a16="http://schemas.microsoft.com/office/drawing/2014/main" id="{00000000-0008-0000-0A00-00001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25266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</xdr:colOff>
      <xdr:row>135</xdr:row>
      <xdr:rowOff>66675</xdr:rowOff>
    </xdr:from>
    <xdr:to>
      <xdr:col>0</xdr:col>
      <xdr:colOff>171450</xdr:colOff>
      <xdr:row>135</xdr:row>
      <xdr:rowOff>171450</xdr:rowOff>
    </xdr:to>
    <xdr:pic>
      <xdr:nvPicPr>
        <xdr:cNvPr id="4378" name="Picture 12">
          <a:extLst>
            <a:ext uri="{FF2B5EF4-FFF2-40B4-BE49-F238E27FC236}">
              <a16:creationId xmlns:a16="http://schemas.microsoft.com/office/drawing/2014/main" id="{00000000-0008-0000-0A00-00001A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47078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</xdr:colOff>
      <xdr:row>148</xdr:row>
      <xdr:rowOff>66675</xdr:rowOff>
    </xdr:from>
    <xdr:to>
      <xdr:col>0</xdr:col>
      <xdr:colOff>171450</xdr:colOff>
      <xdr:row>148</xdr:row>
      <xdr:rowOff>171450</xdr:rowOff>
    </xdr:to>
    <xdr:pic>
      <xdr:nvPicPr>
        <xdr:cNvPr id="4379" name="Picture 13">
          <a:extLst>
            <a:ext uri="{FF2B5EF4-FFF2-40B4-BE49-F238E27FC236}">
              <a16:creationId xmlns:a16="http://schemas.microsoft.com/office/drawing/2014/main" id="{00000000-0008-0000-0A00-00001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68890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66675</xdr:colOff>
      <xdr:row>94</xdr:row>
      <xdr:rowOff>66675</xdr:rowOff>
    </xdr:from>
    <xdr:to>
      <xdr:col>0</xdr:col>
      <xdr:colOff>171450</xdr:colOff>
      <xdr:row>95</xdr:row>
      <xdr:rowOff>9525</xdr:rowOff>
    </xdr:to>
    <xdr:pic>
      <xdr:nvPicPr>
        <xdr:cNvPr id="4380" name="Picture 10">
          <a:extLst>
            <a:ext uri="{FF2B5EF4-FFF2-40B4-BE49-F238E27FC236}">
              <a16:creationId xmlns:a16="http://schemas.microsoft.com/office/drawing/2014/main" id="{00000000-0008-0000-0A00-00001C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840325"/>
          <a:ext cx="1047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28</xdr:row>
      <xdr:rowOff>66675</xdr:rowOff>
    </xdr:from>
    <xdr:to>
      <xdr:col>1</xdr:col>
      <xdr:colOff>171450</xdr:colOff>
      <xdr:row>28</xdr:row>
      <xdr:rowOff>171450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31432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66675</xdr:colOff>
      <xdr:row>14</xdr:row>
      <xdr:rowOff>66675</xdr:rowOff>
    </xdr:from>
    <xdr:ext cx="104775" cy="104775"/>
    <xdr:pic>
      <xdr:nvPicPr>
        <xdr:cNvPr id="35" name="Picture 1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31432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66675</xdr:colOff>
      <xdr:row>1</xdr:row>
      <xdr:rowOff>66675</xdr:rowOff>
    </xdr:from>
    <xdr:ext cx="104775" cy="104775"/>
    <xdr:pic>
      <xdr:nvPicPr>
        <xdr:cNvPr id="37" name="Picture 1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9813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66675</xdr:colOff>
      <xdr:row>41</xdr:row>
      <xdr:rowOff>66675</xdr:rowOff>
    </xdr:from>
    <xdr:ext cx="104775" cy="104775"/>
    <xdr:pic>
      <xdr:nvPicPr>
        <xdr:cNvPr id="38" name="Picture 1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6672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28575</xdr:rowOff>
    </xdr:from>
    <xdr:to>
      <xdr:col>1</xdr:col>
      <xdr:colOff>180975</xdr:colOff>
      <xdr:row>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85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54</xdr:row>
      <xdr:rowOff>28575</xdr:rowOff>
    </xdr:from>
    <xdr:to>
      <xdr:col>1</xdr:col>
      <xdr:colOff>180975</xdr:colOff>
      <xdr:row>54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4098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68</xdr:row>
      <xdr:rowOff>28575</xdr:rowOff>
    </xdr:from>
    <xdr:to>
      <xdr:col>1</xdr:col>
      <xdr:colOff>180975</xdr:colOff>
      <xdr:row>68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7529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191</xdr:row>
      <xdr:rowOff>0</xdr:rowOff>
    </xdr:from>
    <xdr:to>
      <xdr:col>1</xdr:col>
      <xdr:colOff>180975</xdr:colOff>
      <xdr:row>191</xdr:row>
      <xdr:rowOff>104775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743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191</xdr:row>
      <xdr:rowOff>0</xdr:rowOff>
    </xdr:from>
    <xdr:to>
      <xdr:col>1</xdr:col>
      <xdr:colOff>180975</xdr:colOff>
      <xdr:row>191</xdr:row>
      <xdr:rowOff>104775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743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191</xdr:row>
      <xdr:rowOff>0</xdr:rowOff>
    </xdr:from>
    <xdr:to>
      <xdr:col>1</xdr:col>
      <xdr:colOff>180975</xdr:colOff>
      <xdr:row>191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743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191</xdr:row>
      <xdr:rowOff>0</xdr:rowOff>
    </xdr:from>
    <xdr:to>
      <xdr:col>1</xdr:col>
      <xdr:colOff>180975</xdr:colOff>
      <xdr:row>191</xdr:row>
      <xdr:rowOff>104775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743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191</xdr:row>
      <xdr:rowOff>0</xdr:rowOff>
    </xdr:from>
    <xdr:to>
      <xdr:col>1</xdr:col>
      <xdr:colOff>180975</xdr:colOff>
      <xdr:row>191</xdr:row>
      <xdr:rowOff>104775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743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191</xdr:row>
      <xdr:rowOff>0</xdr:rowOff>
    </xdr:from>
    <xdr:to>
      <xdr:col>1</xdr:col>
      <xdr:colOff>180975</xdr:colOff>
      <xdr:row>191</xdr:row>
      <xdr:rowOff>104775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743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191</xdr:row>
      <xdr:rowOff>0</xdr:rowOff>
    </xdr:from>
    <xdr:to>
      <xdr:col>1</xdr:col>
      <xdr:colOff>171450</xdr:colOff>
      <xdr:row>191</xdr:row>
      <xdr:rowOff>104775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743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191</xdr:row>
      <xdr:rowOff>0</xdr:rowOff>
    </xdr:from>
    <xdr:to>
      <xdr:col>1</xdr:col>
      <xdr:colOff>171450</xdr:colOff>
      <xdr:row>191</xdr:row>
      <xdr:rowOff>104775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743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191</xdr:row>
      <xdr:rowOff>0</xdr:rowOff>
    </xdr:from>
    <xdr:to>
      <xdr:col>1</xdr:col>
      <xdr:colOff>171450</xdr:colOff>
      <xdr:row>191</xdr:row>
      <xdr:rowOff>104775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743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192</xdr:row>
      <xdr:rowOff>47625</xdr:rowOff>
    </xdr:from>
    <xdr:to>
      <xdr:col>1</xdr:col>
      <xdr:colOff>171450</xdr:colOff>
      <xdr:row>192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9532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205</xdr:row>
      <xdr:rowOff>66675</xdr:rowOff>
    </xdr:from>
    <xdr:to>
      <xdr:col>1</xdr:col>
      <xdr:colOff>180975</xdr:colOff>
      <xdr:row>205</xdr:row>
      <xdr:rowOff>171450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89916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218</xdr:row>
      <xdr:rowOff>47625</xdr:rowOff>
    </xdr:from>
    <xdr:to>
      <xdr:col>1</xdr:col>
      <xdr:colOff>171450</xdr:colOff>
      <xdr:row>218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11537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268</xdr:row>
      <xdr:rowOff>0</xdr:rowOff>
    </xdr:from>
    <xdr:to>
      <xdr:col>1</xdr:col>
      <xdr:colOff>171450</xdr:colOff>
      <xdr:row>268</xdr:row>
      <xdr:rowOff>104775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32873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268</xdr:row>
      <xdr:rowOff>0</xdr:rowOff>
    </xdr:from>
    <xdr:to>
      <xdr:col>1</xdr:col>
      <xdr:colOff>171450</xdr:colOff>
      <xdr:row>268</xdr:row>
      <xdr:rowOff>104775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32873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133350</xdr:colOff>
      <xdr:row>268</xdr:row>
      <xdr:rowOff>0</xdr:rowOff>
    </xdr:from>
    <xdr:to>
      <xdr:col>2</xdr:col>
      <xdr:colOff>0</xdr:colOff>
      <xdr:row>268</xdr:row>
      <xdr:rowOff>104775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32873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271</xdr:row>
      <xdr:rowOff>47625</xdr:rowOff>
    </xdr:from>
    <xdr:to>
      <xdr:col>1</xdr:col>
      <xdr:colOff>171450</xdr:colOff>
      <xdr:row>271</xdr:row>
      <xdr:rowOff>152400</xdr:rowOff>
    </xdr:to>
    <xdr:pic>
      <xdr:nvPicPr>
        <xdr:cNvPr id="23" name="Picture 24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38207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314</xdr:row>
      <xdr:rowOff>0</xdr:rowOff>
    </xdr:from>
    <xdr:to>
      <xdr:col>1</xdr:col>
      <xdr:colOff>171450</xdr:colOff>
      <xdr:row>314</xdr:row>
      <xdr:rowOff>104775</xdr:rowOff>
    </xdr:to>
    <xdr:pic>
      <xdr:nvPicPr>
        <xdr:cNvPr id="34" name="Picture 3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63258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28575</xdr:rowOff>
    </xdr:from>
    <xdr:to>
      <xdr:col>1</xdr:col>
      <xdr:colOff>180975</xdr:colOff>
      <xdr:row>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85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54</xdr:row>
      <xdr:rowOff>28575</xdr:rowOff>
    </xdr:from>
    <xdr:to>
      <xdr:col>1</xdr:col>
      <xdr:colOff>180975</xdr:colOff>
      <xdr:row>54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4098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68</xdr:row>
      <xdr:rowOff>28575</xdr:rowOff>
    </xdr:from>
    <xdr:to>
      <xdr:col>1</xdr:col>
      <xdr:colOff>180975</xdr:colOff>
      <xdr:row>68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7529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28575</xdr:rowOff>
    </xdr:from>
    <xdr:to>
      <xdr:col>1</xdr:col>
      <xdr:colOff>180975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4098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76200</xdr:colOff>
      <xdr:row>14</xdr:row>
      <xdr:rowOff>28575</xdr:rowOff>
    </xdr:from>
    <xdr:to>
      <xdr:col>1</xdr:col>
      <xdr:colOff>180975</xdr:colOff>
      <xdr:row>14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7529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139</xdr:row>
      <xdr:rowOff>47625</xdr:rowOff>
    </xdr:from>
    <xdr:to>
      <xdr:col>1</xdr:col>
      <xdr:colOff>171450</xdr:colOff>
      <xdr:row>139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9532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1</xdr:col>
      <xdr:colOff>180975</xdr:colOff>
      <xdr:row>1</xdr:row>
      <xdr:rowOff>171450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89916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14</xdr:row>
      <xdr:rowOff>47625</xdr:rowOff>
    </xdr:from>
    <xdr:to>
      <xdr:col>1</xdr:col>
      <xdr:colOff>171450</xdr:colOff>
      <xdr:row>14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11537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67</xdr:row>
      <xdr:rowOff>47625</xdr:rowOff>
    </xdr:from>
    <xdr:to>
      <xdr:col>1</xdr:col>
      <xdr:colOff>171450</xdr:colOff>
      <xdr:row>67</xdr:row>
      <xdr:rowOff>152400</xdr:rowOff>
    </xdr:to>
    <xdr:pic>
      <xdr:nvPicPr>
        <xdr:cNvPr id="23" name="Picture 24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38207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150</xdr:row>
      <xdr:rowOff>47625</xdr:rowOff>
    </xdr:from>
    <xdr:to>
      <xdr:col>1</xdr:col>
      <xdr:colOff>171450</xdr:colOff>
      <xdr:row>150</xdr:row>
      <xdr:rowOff>152400</xdr:rowOff>
    </xdr:to>
    <xdr:pic>
      <xdr:nvPicPr>
        <xdr:cNvPr id="34" name="Picture 35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63258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47625</xdr:rowOff>
    </xdr:from>
    <xdr:to>
      <xdr:col>1</xdr:col>
      <xdr:colOff>171450</xdr:colOff>
      <xdr:row>1</xdr:row>
      <xdr:rowOff>152400</xdr:rowOff>
    </xdr:to>
    <xdr:pic>
      <xdr:nvPicPr>
        <xdr:cNvPr id="9404" name="Picture 24">
          <a:extLst>
            <a:ext uri="{FF2B5EF4-FFF2-40B4-BE49-F238E27FC236}">
              <a16:creationId xmlns:a16="http://schemas.microsoft.com/office/drawing/2014/main" id="{00000000-0008-0000-0600-0000B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38207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156</xdr:row>
      <xdr:rowOff>47625</xdr:rowOff>
    </xdr:from>
    <xdr:to>
      <xdr:col>1</xdr:col>
      <xdr:colOff>171450</xdr:colOff>
      <xdr:row>156</xdr:row>
      <xdr:rowOff>152400</xdr:rowOff>
    </xdr:to>
    <xdr:pic>
      <xdr:nvPicPr>
        <xdr:cNvPr id="9415" name="Picture 35">
          <a:extLst>
            <a:ext uri="{FF2B5EF4-FFF2-40B4-BE49-F238E27FC236}">
              <a16:creationId xmlns:a16="http://schemas.microsoft.com/office/drawing/2014/main" id="{00000000-0008-0000-0600-0000C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63258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47625</xdr:rowOff>
    </xdr:from>
    <xdr:to>
      <xdr:col>1</xdr:col>
      <xdr:colOff>171450</xdr:colOff>
      <xdr:row>2</xdr:row>
      <xdr:rowOff>152400</xdr:rowOff>
    </xdr:to>
    <xdr:pic>
      <xdr:nvPicPr>
        <xdr:cNvPr id="7727" name="Picture 34">
          <a:extLst>
            <a:ext uri="{FF2B5EF4-FFF2-40B4-BE49-F238E27FC236}">
              <a16:creationId xmlns:a16="http://schemas.microsoft.com/office/drawing/2014/main" id="{00000000-0008-0000-0700-00002F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3907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16</xdr:row>
      <xdr:rowOff>47625</xdr:rowOff>
    </xdr:from>
    <xdr:to>
      <xdr:col>1</xdr:col>
      <xdr:colOff>171450</xdr:colOff>
      <xdr:row>16</xdr:row>
      <xdr:rowOff>152400</xdr:rowOff>
    </xdr:to>
    <xdr:pic>
      <xdr:nvPicPr>
        <xdr:cNvPr id="7728" name="Picture 35">
          <a:extLst>
            <a:ext uri="{FF2B5EF4-FFF2-40B4-BE49-F238E27FC236}">
              <a16:creationId xmlns:a16="http://schemas.microsoft.com/office/drawing/2014/main" id="{00000000-0008-0000-0700-000030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339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30</xdr:row>
      <xdr:rowOff>47625</xdr:rowOff>
    </xdr:from>
    <xdr:to>
      <xdr:col>1</xdr:col>
      <xdr:colOff>171450</xdr:colOff>
      <xdr:row>30</xdr:row>
      <xdr:rowOff>152400</xdr:rowOff>
    </xdr:to>
    <xdr:pic>
      <xdr:nvPicPr>
        <xdr:cNvPr id="7729" name="Picture 36">
          <a:extLst>
            <a:ext uri="{FF2B5EF4-FFF2-40B4-BE49-F238E27FC236}">
              <a16:creationId xmlns:a16="http://schemas.microsoft.com/office/drawing/2014/main" id="{00000000-0008-0000-0700-000031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70770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44</xdr:row>
      <xdr:rowOff>47625</xdr:rowOff>
    </xdr:from>
    <xdr:to>
      <xdr:col>1</xdr:col>
      <xdr:colOff>171450</xdr:colOff>
      <xdr:row>44</xdr:row>
      <xdr:rowOff>152400</xdr:rowOff>
    </xdr:to>
    <xdr:pic>
      <xdr:nvPicPr>
        <xdr:cNvPr id="7730" name="Picture 37">
          <a:extLst>
            <a:ext uri="{FF2B5EF4-FFF2-40B4-BE49-F238E27FC236}">
              <a16:creationId xmlns:a16="http://schemas.microsoft.com/office/drawing/2014/main" id="{00000000-0008-0000-0700-000032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94202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58</xdr:row>
      <xdr:rowOff>47625</xdr:rowOff>
    </xdr:from>
    <xdr:to>
      <xdr:col>1</xdr:col>
      <xdr:colOff>171450</xdr:colOff>
      <xdr:row>58</xdr:row>
      <xdr:rowOff>152400</xdr:rowOff>
    </xdr:to>
    <xdr:pic>
      <xdr:nvPicPr>
        <xdr:cNvPr id="7731" name="Picture 38">
          <a:extLst>
            <a:ext uri="{FF2B5EF4-FFF2-40B4-BE49-F238E27FC236}">
              <a16:creationId xmlns:a16="http://schemas.microsoft.com/office/drawing/2014/main" id="{00000000-0008-0000-0700-000033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16300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73</xdr:row>
      <xdr:rowOff>47625</xdr:rowOff>
    </xdr:from>
    <xdr:to>
      <xdr:col>1</xdr:col>
      <xdr:colOff>171450</xdr:colOff>
      <xdr:row>73</xdr:row>
      <xdr:rowOff>152400</xdr:rowOff>
    </xdr:to>
    <xdr:pic>
      <xdr:nvPicPr>
        <xdr:cNvPr id="7732" name="Picture 39">
          <a:extLst>
            <a:ext uri="{FF2B5EF4-FFF2-40B4-BE49-F238E27FC236}">
              <a16:creationId xmlns:a16="http://schemas.microsoft.com/office/drawing/2014/main" id="{00000000-0008-0000-0700-000034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41351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88</xdr:row>
      <xdr:rowOff>47625</xdr:rowOff>
    </xdr:from>
    <xdr:to>
      <xdr:col>1</xdr:col>
      <xdr:colOff>171450</xdr:colOff>
      <xdr:row>88</xdr:row>
      <xdr:rowOff>152400</xdr:rowOff>
    </xdr:to>
    <xdr:pic>
      <xdr:nvPicPr>
        <xdr:cNvPr id="7733" name="Picture 40">
          <a:extLst>
            <a:ext uri="{FF2B5EF4-FFF2-40B4-BE49-F238E27FC236}">
              <a16:creationId xmlns:a16="http://schemas.microsoft.com/office/drawing/2014/main" id="{00000000-0008-0000-0700-000035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66401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103</xdr:row>
      <xdr:rowOff>47625</xdr:rowOff>
    </xdr:from>
    <xdr:to>
      <xdr:col>1</xdr:col>
      <xdr:colOff>171450</xdr:colOff>
      <xdr:row>103</xdr:row>
      <xdr:rowOff>152400</xdr:rowOff>
    </xdr:to>
    <xdr:pic>
      <xdr:nvPicPr>
        <xdr:cNvPr id="7734" name="Picture 41">
          <a:extLst>
            <a:ext uri="{FF2B5EF4-FFF2-40B4-BE49-F238E27FC236}">
              <a16:creationId xmlns:a16="http://schemas.microsoft.com/office/drawing/2014/main" id="{00000000-0008-0000-0700-00003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1452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116</xdr:row>
      <xdr:rowOff>47625</xdr:rowOff>
    </xdr:from>
    <xdr:to>
      <xdr:col>1</xdr:col>
      <xdr:colOff>171450</xdr:colOff>
      <xdr:row>116</xdr:row>
      <xdr:rowOff>152400</xdr:rowOff>
    </xdr:to>
    <xdr:pic>
      <xdr:nvPicPr>
        <xdr:cNvPr id="7735" name="Picture 43">
          <a:extLst>
            <a:ext uri="{FF2B5EF4-FFF2-40B4-BE49-F238E27FC236}">
              <a16:creationId xmlns:a16="http://schemas.microsoft.com/office/drawing/2014/main" id="{00000000-0008-0000-0700-000037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132647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128</xdr:row>
      <xdr:rowOff>47625</xdr:rowOff>
    </xdr:from>
    <xdr:to>
      <xdr:col>1</xdr:col>
      <xdr:colOff>171450</xdr:colOff>
      <xdr:row>128</xdr:row>
      <xdr:rowOff>152400</xdr:rowOff>
    </xdr:to>
    <xdr:pic>
      <xdr:nvPicPr>
        <xdr:cNvPr id="7736" name="Picture 44">
          <a:extLst>
            <a:ext uri="{FF2B5EF4-FFF2-40B4-BE49-F238E27FC236}">
              <a16:creationId xmlns:a16="http://schemas.microsoft.com/office/drawing/2014/main" id="{00000000-0008-0000-0700-000038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31838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66675</xdr:colOff>
      <xdr:row>139</xdr:row>
      <xdr:rowOff>47625</xdr:rowOff>
    </xdr:from>
    <xdr:ext cx="104775" cy="104775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11645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66675</xdr:colOff>
      <xdr:row>150</xdr:row>
      <xdr:rowOff>47625</xdr:rowOff>
    </xdr:from>
    <xdr:ext cx="104775" cy="104775"/>
    <xdr:pic>
      <xdr:nvPicPr>
        <xdr:cNvPr id="46" name="Picture 44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11645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29</xdr:row>
      <xdr:rowOff>47625</xdr:rowOff>
    </xdr:from>
    <xdr:to>
      <xdr:col>1</xdr:col>
      <xdr:colOff>171450</xdr:colOff>
      <xdr:row>29</xdr:row>
      <xdr:rowOff>152400</xdr:rowOff>
    </xdr:to>
    <xdr:pic>
      <xdr:nvPicPr>
        <xdr:cNvPr id="2" name="Picture 3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8768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67</xdr:row>
      <xdr:rowOff>66675</xdr:rowOff>
    </xdr:from>
    <xdr:to>
      <xdr:col>1</xdr:col>
      <xdr:colOff>171450</xdr:colOff>
      <xdr:row>67</xdr:row>
      <xdr:rowOff>171450</xdr:rowOff>
    </xdr:to>
    <xdr:pic>
      <xdr:nvPicPr>
        <xdr:cNvPr id="3" name="Picture 40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12776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42</xdr:row>
      <xdr:rowOff>47625</xdr:rowOff>
    </xdr:from>
    <xdr:to>
      <xdr:col>1</xdr:col>
      <xdr:colOff>171450</xdr:colOff>
      <xdr:row>42</xdr:row>
      <xdr:rowOff>152400</xdr:rowOff>
    </xdr:to>
    <xdr:pic>
      <xdr:nvPicPr>
        <xdr:cNvPr id="4" name="Picture 4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70580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54</xdr:row>
      <xdr:rowOff>47625</xdr:rowOff>
    </xdr:from>
    <xdr:to>
      <xdr:col>1</xdr:col>
      <xdr:colOff>171450</xdr:colOff>
      <xdr:row>54</xdr:row>
      <xdr:rowOff>152400</xdr:rowOff>
    </xdr:to>
    <xdr:pic>
      <xdr:nvPicPr>
        <xdr:cNvPr id="5" name="Picture 4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0773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104</xdr:row>
      <xdr:rowOff>66675</xdr:rowOff>
    </xdr:from>
    <xdr:to>
      <xdr:col>1</xdr:col>
      <xdr:colOff>171450</xdr:colOff>
      <xdr:row>104</xdr:row>
      <xdr:rowOff>171450</xdr:rowOff>
    </xdr:to>
    <xdr:pic>
      <xdr:nvPicPr>
        <xdr:cNvPr id="6" name="Picture 5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74974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119</xdr:row>
      <xdr:rowOff>66675</xdr:rowOff>
    </xdr:from>
    <xdr:to>
      <xdr:col>1</xdr:col>
      <xdr:colOff>171450</xdr:colOff>
      <xdr:row>119</xdr:row>
      <xdr:rowOff>171450</xdr:rowOff>
    </xdr:to>
    <xdr:pic>
      <xdr:nvPicPr>
        <xdr:cNvPr id="7" name="Picture 5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132</xdr:row>
      <xdr:rowOff>66675</xdr:rowOff>
    </xdr:from>
    <xdr:to>
      <xdr:col>1</xdr:col>
      <xdr:colOff>171450</xdr:colOff>
      <xdr:row>132</xdr:row>
      <xdr:rowOff>171450</xdr:rowOff>
    </xdr:to>
    <xdr:pic>
      <xdr:nvPicPr>
        <xdr:cNvPr id="8" name="Picture 5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218372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66675</xdr:colOff>
      <xdr:row>145</xdr:row>
      <xdr:rowOff>66675</xdr:rowOff>
    </xdr:from>
    <xdr:to>
      <xdr:col>1</xdr:col>
      <xdr:colOff>171450</xdr:colOff>
      <xdr:row>145</xdr:row>
      <xdr:rowOff>171450</xdr:rowOff>
    </xdr:to>
    <xdr:pic>
      <xdr:nvPicPr>
        <xdr:cNvPr id="9" name="Picture 5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43649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66675</xdr:colOff>
      <xdr:row>15</xdr:row>
      <xdr:rowOff>47625</xdr:rowOff>
    </xdr:from>
    <xdr:ext cx="104775" cy="104775"/>
    <xdr:pic>
      <xdr:nvPicPr>
        <xdr:cNvPr id="10" name="Picture 33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5527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66675</xdr:colOff>
      <xdr:row>1</xdr:row>
      <xdr:rowOff>47625</xdr:rowOff>
    </xdr:from>
    <xdr:ext cx="104775" cy="104775"/>
    <xdr:pic>
      <xdr:nvPicPr>
        <xdr:cNvPr id="11" name="Picture 33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955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66675</xdr:colOff>
      <xdr:row>79</xdr:row>
      <xdr:rowOff>66675</xdr:rowOff>
    </xdr:from>
    <xdr:ext cx="104775" cy="104775"/>
    <xdr:pic>
      <xdr:nvPicPr>
        <xdr:cNvPr id="12" name="Picture 40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2969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</xdr:col>
      <xdr:colOff>66675</xdr:colOff>
      <xdr:row>91</xdr:row>
      <xdr:rowOff>66675</xdr:rowOff>
    </xdr:from>
    <xdr:ext cx="104775" cy="104775"/>
    <xdr:pic>
      <xdr:nvPicPr>
        <xdr:cNvPr id="13" name="Picture 40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5316200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3:J135"/>
  <sheetViews>
    <sheetView showGridLines="0" tabSelected="1" zoomScaleNormal="100" workbookViewId="0">
      <selection activeCell="I25" sqref="I25"/>
    </sheetView>
  </sheetViews>
  <sheetFormatPr baseColWidth="10" defaultRowHeight="13.5"/>
  <cols>
    <col min="1" max="1" width="1.42578125" style="121" customWidth="1"/>
    <col min="2" max="2" width="16.28515625" style="121" customWidth="1"/>
    <col min="3" max="3" width="17.42578125" style="122" customWidth="1"/>
    <col min="4" max="4" width="25.140625" style="122" customWidth="1"/>
    <col min="5" max="5" width="16.42578125" style="122" customWidth="1"/>
    <col min="6" max="6" width="8" style="121" customWidth="1"/>
    <col min="7" max="7" width="11.42578125" style="122" customWidth="1"/>
    <col min="8" max="8" width="11.42578125" style="121"/>
    <col min="9" max="249" width="11.42578125" style="123"/>
    <col min="250" max="250" width="13" style="123" bestFit="1" customWidth="1"/>
    <col min="251" max="253" width="11.42578125" style="123"/>
    <col min="254" max="254" width="5.85546875" style="123" customWidth="1"/>
    <col min="255" max="255" width="13" style="123" bestFit="1" customWidth="1"/>
    <col min="256" max="258" width="11.42578125" style="123"/>
    <col min="259" max="259" width="5.42578125" style="123" customWidth="1"/>
    <col min="260" max="505" width="11.42578125" style="123"/>
    <col min="506" max="506" width="13" style="123" bestFit="1" customWidth="1"/>
    <col min="507" max="509" width="11.42578125" style="123"/>
    <col min="510" max="510" width="5.85546875" style="123" customWidth="1"/>
    <col min="511" max="511" width="13" style="123" bestFit="1" customWidth="1"/>
    <col min="512" max="514" width="11.42578125" style="123"/>
    <col min="515" max="515" width="5.42578125" style="123" customWidth="1"/>
    <col min="516" max="761" width="11.42578125" style="123"/>
    <col min="762" max="762" width="13" style="123" bestFit="1" customWidth="1"/>
    <col min="763" max="765" width="11.42578125" style="123"/>
    <col min="766" max="766" width="5.85546875" style="123" customWidth="1"/>
    <col min="767" max="767" width="13" style="123" bestFit="1" customWidth="1"/>
    <col min="768" max="770" width="11.42578125" style="123"/>
    <col min="771" max="771" width="5.42578125" style="123" customWidth="1"/>
    <col min="772" max="1017" width="11.42578125" style="123"/>
    <col min="1018" max="1018" width="13" style="123" bestFit="1" customWidth="1"/>
    <col min="1019" max="1021" width="11.42578125" style="123"/>
    <col min="1022" max="1022" width="5.85546875" style="123" customWidth="1"/>
    <col min="1023" max="1023" width="13" style="123" bestFit="1" customWidth="1"/>
    <col min="1024" max="1026" width="11.42578125" style="123"/>
    <col min="1027" max="1027" width="5.42578125" style="123" customWidth="1"/>
    <col min="1028" max="1273" width="11.42578125" style="123"/>
    <col min="1274" max="1274" width="13" style="123" bestFit="1" customWidth="1"/>
    <col min="1275" max="1277" width="11.42578125" style="123"/>
    <col min="1278" max="1278" width="5.85546875" style="123" customWidth="1"/>
    <col min="1279" max="1279" width="13" style="123" bestFit="1" customWidth="1"/>
    <col min="1280" max="1282" width="11.42578125" style="123"/>
    <col min="1283" max="1283" width="5.42578125" style="123" customWidth="1"/>
    <col min="1284" max="1529" width="11.42578125" style="123"/>
    <col min="1530" max="1530" width="13" style="123" bestFit="1" customWidth="1"/>
    <col min="1531" max="1533" width="11.42578125" style="123"/>
    <col min="1534" max="1534" width="5.85546875" style="123" customWidth="1"/>
    <col min="1535" max="1535" width="13" style="123" bestFit="1" customWidth="1"/>
    <col min="1536" max="1538" width="11.42578125" style="123"/>
    <col min="1539" max="1539" width="5.42578125" style="123" customWidth="1"/>
    <col min="1540" max="1785" width="11.42578125" style="123"/>
    <col min="1786" max="1786" width="13" style="123" bestFit="1" customWidth="1"/>
    <col min="1787" max="1789" width="11.42578125" style="123"/>
    <col min="1790" max="1790" width="5.85546875" style="123" customWidth="1"/>
    <col min="1791" max="1791" width="13" style="123" bestFit="1" customWidth="1"/>
    <col min="1792" max="1794" width="11.42578125" style="123"/>
    <col min="1795" max="1795" width="5.42578125" style="123" customWidth="1"/>
    <col min="1796" max="2041" width="11.42578125" style="123"/>
    <col min="2042" max="2042" width="13" style="123" bestFit="1" customWidth="1"/>
    <col min="2043" max="2045" width="11.42578125" style="123"/>
    <col min="2046" max="2046" width="5.85546875" style="123" customWidth="1"/>
    <col min="2047" max="2047" width="13" style="123" bestFit="1" customWidth="1"/>
    <col min="2048" max="2050" width="11.42578125" style="123"/>
    <col min="2051" max="2051" width="5.42578125" style="123" customWidth="1"/>
    <col min="2052" max="2297" width="11.42578125" style="123"/>
    <col min="2298" max="2298" width="13" style="123" bestFit="1" customWidth="1"/>
    <col min="2299" max="2301" width="11.42578125" style="123"/>
    <col min="2302" max="2302" width="5.85546875" style="123" customWidth="1"/>
    <col min="2303" max="2303" width="13" style="123" bestFit="1" customWidth="1"/>
    <col min="2304" max="2306" width="11.42578125" style="123"/>
    <col min="2307" max="2307" width="5.42578125" style="123" customWidth="1"/>
    <col min="2308" max="2553" width="11.42578125" style="123"/>
    <col min="2554" max="2554" width="13" style="123" bestFit="1" customWidth="1"/>
    <col min="2555" max="2557" width="11.42578125" style="123"/>
    <col min="2558" max="2558" width="5.85546875" style="123" customWidth="1"/>
    <col min="2559" max="2559" width="13" style="123" bestFit="1" customWidth="1"/>
    <col min="2560" max="2562" width="11.42578125" style="123"/>
    <col min="2563" max="2563" width="5.42578125" style="123" customWidth="1"/>
    <col min="2564" max="2809" width="11.42578125" style="123"/>
    <col min="2810" max="2810" width="13" style="123" bestFit="1" customWidth="1"/>
    <col min="2811" max="2813" width="11.42578125" style="123"/>
    <col min="2814" max="2814" width="5.85546875" style="123" customWidth="1"/>
    <col min="2815" max="2815" width="13" style="123" bestFit="1" customWidth="1"/>
    <col min="2816" max="2818" width="11.42578125" style="123"/>
    <col min="2819" max="2819" width="5.42578125" style="123" customWidth="1"/>
    <col min="2820" max="3065" width="11.42578125" style="123"/>
    <col min="3066" max="3066" width="13" style="123" bestFit="1" customWidth="1"/>
    <col min="3067" max="3069" width="11.42578125" style="123"/>
    <col min="3070" max="3070" width="5.85546875" style="123" customWidth="1"/>
    <col min="3071" max="3071" width="13" style="123" bestFit="1" customWidth="1"/>
    <col min="3072" max="3074" width="11.42578125" style="123"/>
    <col min="3075" max="3075" width="5.42578125" style="123" customWidth="1"/>
    <col min="3076" max="3321" width="11.42578125" style="123"/>
    <col min="3322" max="3322" width="13" style="123" bestFit="1" customWidth="1"/>
    <col min="3323" max="3325" width="11.42578125" style="123"/>
    <col min="3326" max="3326" width="5.85546875" style="123" customWidth="1"/>
    <col min="3327" max="3327" width="13" style="123" bestFit="1" customWidth="1"/>
    <col min="3328" max="3330" width="11.42578125" style="123"/>
    <col min="3331" max="3331" width="5.42578125" style="123" customWidth="1"/>
    <col min="3332" max="3577" width="11.42578125" style="123"/>
    <col min="3578" max="3578" width="13" style="123" bestFit="1" customWidth="1"/>
    <col min="3579" max="3581" width="11.42578125" style="123"/>
    <col min="3582" max="3582" width="5.85546875" style="123" customWidth="1"/>
    <col min="3583" max="3583" width="13" style="123" bestFit="1" customWidth="1"/>
    <col min="3584" max="3586" width="11.42578125" style="123"/>
    <col min="3587" max="3587" width="5.42578125" style="123" customWidth="1"/>
    <col min="3588" max="3833" width="11.42578125" style="123"/>
    <col min="3834" max="3834" width="13" style="123" bestFit="1" customWidth="1"/>
    <col min="3835" max="3837" width="11.42578125" style="123"/>
    <col min="3838" max="3838" width="5.85546875" style="123" customWidth="1"/>
    <col min="3839" max="3839" width="13" style="123" bestFit="1" customWidth="1"/>
    <col min="3840" max="3842" width="11.42578125" style="123"/>
    <col min="3843" max="3843" width="5.42578125" style="123" customWidth="1"/>
    <col min="3844" max="4089" width="11.42578125" style="123"/>
    <col min="4090" max="4090" width="13" style="123" bestFit="1" customWidth="1"/>
    <col min="4091" max="4093" width="11.42578125" style="123"/>
    <col min="4094" max="4094" width="5.85546875" style="123" customWidth="1"/>
    <col min="4095" max="4095" width="13" style="123" bestFit="1" customWidth="1"/>
    <col min="4096" max="4098" width="11.42578125" style="123"/>
    <col min="4099" max="4099" width="5.42578125" style="123" customWidth="1"/>
    <col min="4100" max="4345" width="11.42578125" style="123"/>
    <col min="4346" max="4346" width="13" style="123" bestFit="1" customWidth="1"/>
    <col min="4347" max="4349" width="11.42578125" style="123"/>
    <col min="4350" max="4350" width="5.85546875" style="123" customWidth="1"/>
    <col min="4351" max="4351" width="13" style="123" bestFit="1" customWidth="1"/>
    <col min="4352" max="4354" width="11.42578125" style="123"/>
    <col min="4355" max="4355" width="5.42578125" style="123" customWidth="1"/>
    <col min="4356" max="4601" width="11.42578125" style="123"/>
    <col min="4602" max="4602" width="13" style="123" bestFit="1" customWidth="1"/>
    <col min="4603" max="4605" width="11.42578125" style="123"/>
    <col min="4606" max="4606" width="5.85546875" style="123" customWidth="1"/>
    <col min="4607" max="4607" width="13" style="123" bestFit="1" customWidth="1"/>
    <col min="4608" max="4610" width="11.42578125" style="123"/>
    <col min="4611" max="4611" width="5.42578125" style="123" customWidth="1"/>
    <col min="4612" max="4857" width="11.42578125" style="123"/>
    <col min="4858" max="4858" width="13" style="123" bestFit="1" customWidth="1"/>
    <col min="4859" max="4861" width="11.42578125" style="123"/>
    <col min="4862" max="4862" width="5.85546875" style="123" customWidth="1"/>
    <col min="4863" max="4863" width="13" style="123" bestFit="1" customWidth="1"/>
    <col min="4864" max="4866" width="11.42578125" style="123"/>
    <col min="4867" max="4867" width="5.42578125" style="123" customWidth="1"/>
    <col min="4868" max="5113" width="11.42578125" style="123"/>
    <col min="5114" max="5114" width="13" style="123" bestFit="1" customWidth="1"/>
    <col min="5115" max="5117" width="11.42578125" style="123"/>
    <col min="5118" max="5118" width="5.85546875" style="123" customWidth="1"/>
    <col min="5119" max="5119" width="13" style="123" bestFit="1" customWidth="1"/>
    <col min="5120" max="5122" width="11.42578125" style="123"/>
    <col min="5123" max="5123" width="5.42578125" style="123" customWidth="1"/>
    <col min="5124" max="5369" width="11.42578125" style="123"/>
    <col min="5370" max="5370" width="13" style="123" bestFit="1" customWidth="1"/>
    <col min="5371" max="5373" width="11.42578125" style="123"/>
    <col min="5374" max="5374" width="5.85546875" style="123" customWidth="1"/>
    <col min="5375" max="5375" width="13" style="123" bestFit="1" customWidth="1"/>
    <col min="5376" max="5378" width="11.42578125" style="123"/>
    <col min="5379" max="5379" width="5.42578125" style="123" customWidth="1"/>
    <col min="5380" max="5625" width="11.42578125" style="123"/>
    <col min="5626" max="5626" width="13" style="123" bestFit="1" customWidth="1"/>
    <col min="5627" max="5629" width="11.42578125" style="123"/>
    <col min="5630" max="5630" width="5.85546875" style="123" customWidth="1"/>
    <col min="5631" max="5631" width="13" style="123" bestFit="1" customWidth="1"/>
    <col min="5632" max="5634" width="11.42578125" style="123"/>
    <col min="5635" max="5635" width="5.42578125" style="123" customWidth="1"/>
    <col min="5636" max="5881" width="11.42578125" style="123"/>
    <col min="5882" max="5882" width="13" style="123" bestFit="1" customWidth="1"/>
    <col min="5883" max="5885" width="11.42578125" style="123"/>
    <col min="5886" max="5886" width="5.85546875" style="123" customWidth="1"/>
    <col min="5887" max="5887" width="13" style="123" bestFit="1" customWidth="1"/>
    <col min="5888" max="5890" width="11.42578125" style="123"/>
    <col min="5891" max="5891" width="5.42578125" style="123" customWidth="1"/>
    <col min="5892" max="6137" width="11.42578125" style="123"/>
    <col min="6138" max="6138" width="13" style="123" bestFit="1" customWidth="1"/>
    <col min="6139" max="6141" width="11.42578125" style="123"/>
    <col min="6142" max="6142" width="5.85546875" style="123" customWidth="1"/>
    <col min="6143" max="6143" width="13" style="123" bestFit="1" customWidth="1"/>
    <col min="6144" max="6146" width="11.42578125" style="123"/>
    <col min="6147" max="6147" width="5.42578125" style="123" customWidth="1"/>
    <col min="6148" max="6393" width="11.42578125" style="123"/>
    <col min="6394" max="6394" width="13" style="123" bestFit="1" customWidth="1"/>
    <col min="6395" max="6397" width="11.42578125" style="123"/>
    <col min="6398" max="6398" width="5.85546875" style="123" customWidth="1"/>
    <col min="6399" max="6399" width="13" style="123" bestFit="1" customWidth="1"/>
    <col min="6400" max="6402" width="11.42578125" style="123"/>
    <col min="6403" max="6403" width="5.42578125" style="123" customWidth="1"/>
    <col min="6404" max="6649" width="11.42578125" style="123"/>
    <col min="6650" max="6650" width="13" style="123" bestFit="1" customWidth="1"/>
    <col min="6651" max="6653" width="11.42578125" style="123"/>
    <col min="6654" max="6654" width="5.85546875" style="123" customWidth="1"/>
    <col min="6655" max="6655" width="13" style="123" bestFit="1" customWidth="1"/>
    <col min="6656" max="6658" width="11.42578125" style="123"/>
    <col min="6659" max="6659" width="5.42578125" style="123" customWidth="1"/>
    <col min="6660" max="6905" width="11.42578125" style="123"/>
    <col min="6906" max="6906" width="13" style="123" bestFit="1" customWidth="1"/>
    <col min="6907" max="6909" width="11.42578125" style="123"/>
    <col min="6910" max="6910" width="5.85546875" style="123" customWidth="1"/>
    <col min="6911" max="6911" width="13" style="123" bestFit="1" customWidth="1"/>
    <col min="6912" max="6914" width="11.42578125" style="123"/>
    <col min="6915" max="6915" width="5.42578125" style="123" customWidth="1"/>
    <col min="6916" max="7161" width="11.42578125" style="123"/>
    <col min="7162" max="7162" width="13" style="123" bestFit="1" customWidth="1"/>
    <col min="7163" max="7165" width="11.42578125" style="123"/>
    <col min="7166" max="7166" width="5.85546875" style="123" customWidth="1"/>
    <col min="7167" max="7167" width="13" style="123" bestFit="1" customWidth="1"/>
    <col min="7168" max="7170" width="11.42578125" style="123"/>
    <col min="7171" max="7171" width="5.42578125" style="123" customWidth="1"/>
    <col min="7172" max="7417" width="11.42578125" style="123"/>
    <col min="7418" max="7418" width="13" style="123" bestFit="1" customWidth="1"/>
    <col min="7419" max="7421" width="11.42578125" style="123"/>
    <col min="7422" max="7422" width="5.85546875" style="123" customWidth="1"/>
    <col min="7423" max="7423" width="13" style="123" bestFit="1" customWidth="1"/>
    <col min="7424" max="7426" width="11.42578125" style="123"/>
    <col min="7427" max="7427" width="5.42578125" style="123" customWidth="1"/>
    <col min="7428" max="7673" width="11.42578125" style="123"/>
    <col min="7674" max="7674" width="13" style="123" bestFit="1" customWidth="1"/>
    <col min="7675" max="7677" width="11.42578125" style="123"/>
    <col min="7678" max="7678" width="5.85546875" style="123" customWidth="1"/>
    <col min="7679" max="7679" width="13" style="123" bestFit="1" customWidth="1"/>
    <col min="7680" max="7682" width="11.42578125" style="123"/>
    <col min="7683" max="7683" width="5.42578125" style="123" customWidth="1"/>
    <col min="7684" max="7929" width="11.42578125" style="123"/>
    <col min="7930" max="7930" width="13" style="123" bestFit="1" customWidth="1"/>
    <col min="7931" max="7933" width="11.42578125" style="123"/>
    <col min="7934" max="7934" width="5.85546875" style="123" customWidth="1"/>
    <col min="7935" max="7935" width="13" style="123" bestFit="1" customWidth="1"/>
    <col min="7936" max="7938" width="11.42578125" style="123"/>
    <col min="7939" max="7939" width="5.42578125" style="123" customWidth="1"/>
    <col min="7940" max="8185" width="11.42578125" style="123"/>
    <col min="8186" max="8186" width="13" style="123" bestFit="1" customWidth="1"/>
    <col min="8187" max="8189" width="11.42578125" style="123"/>
    <col min="8190" max="8190" width="5.85546875" style="123" customWidth="1"/>
    <col min="8191" max="8191" width="13" style="123" bestFit="1" customWidth="1"/>
    <col min="8192" max="8194" width="11.42578125" style="123"/>
    <col min="8195" max="8195" width="5.42578125" style="123" customWidth="1"/>
    <col min="8196" max="8441" width="11.42578125" style="123"/>
    <col min="8442" max="8442" width="13" style="123" bestFit="1" customWidth="1"/>
    <col min="8443" max="8445" width="11.42578125" style="123"/>
    <col min="8446" max="8446" width="5.85546875" style="123" customWidth="1"/>
    <col min="8447" max="8447" width="13" style="123" bestFit="1" customWidth="1"/>
    <col min="8448" max="8450" width="11.42578125" style="123"/>
    <col min="8451" max="8451" width="5.42578125" style="123" customWidth="1"/>
    <col min="8452" max="8697" width="11.42578125" style="123"/>
    <col min="8698" max="8698" width="13" style="123" bestFit="1" customWidth="1"/>
    <col min="8699" max="8701" width="11.42578125" style="123"/>
    <col min="8702" max="8702" width="5.85546875" style="123" customWidth="1"/>
    <col min="8703" max="8703" width="13" style="123" bestFit="1" customWidth="1"/>
    <col min="8704" max="8706" width="11.42578125" style="123"/>
    <col min="8707" max="8707" width="5.42578125" style="123" customWidth="1"/>
    <col min="8708" max="8953" width="11.42578125" style="123"/>
    <col min="8954" max="8954" width="13" style="123" bestFit="1" customWidth="1"/>
    <col min="8955" max="8957" width="11.42578125" style="123"/>
    <col min="8958" max="8958" width="5.85546875" style="123" customWidth="1"/>
    <col min="8959" max="8959" width="13" style="123" bestFit="1" customWidth="1"/>
    <col min="8960" max="8962" width="11.42578125" style="123"/>
    <col min="8963" max="8963" width="5.42578125" style="123" customWidth="1"/>
    <col min="8964" max="9209" width="11.42578125" style="123"/>
    <col min="9210" max="9210" width="13" style="123" bestFit="1" customWidth="1"/>
    <col min="9211" max="9213" width="11.42578125" style="123"/>
    <col min="9214" max="9214" width="5.85546875" style="123" customWidth="1"/>
    <col min="9215" max="9215" width="13" style="123" bestFit="1" customWidth="1"/>
    <col min="9216" max="9218" width="11.42578125" style="123"/>
    <col min="9219" max="9219" width="5.42578125" style="123" customWidth="1"/>
    <col min="9220" max="9465" width="11.42578125" style="123"/>
    <col min="9466" max="9466" width="13" style="123" bestFit="1" customWidth="1"/>
    <col min="9467" max="9469" width="11.42578125" style="123"/>
    <col min="9470" max="9470" width="5.85546875" style="123" customWidth="1"/>
    <col min="9471" max="9471" width="13" style="123" bestFit="1" customWidth="1"/>
    <col min="9472" max="9474" width="11.42578125" style="123"/>
    <col min="9475" max="9475" width="5.42578125" style="123" customWidth="1"/>
    <col min="9476" max="9721" width="11.42578125" style="123"/>
    <col min="9722" max="9722" width="13" style="123" bestFit="1" customWidth="1"/>
    <col min="9723" max="9725" width="11.42578125" style="123"/>
    <col min="9726" max="9726" width="5.85546875" style="123" customWidth="1"/>
    <col min="9727" max="9727" width="13" style="123" bestFit="1" customWidth="1"/>
    <col min="9728" max="9730" width="11.42578125" style="123"/>
    <col min="9731" max="9731" width="5.42578125" style="123" customWidth="1"/>
    <col min="9732" max="9977" width="11.42578125" style="123"/>
    <col min="9978" max="9978" width="13" style="123" bestFit="1" customWidth="1"/>
    <col min="9979" max="9981" width="11.42578125" style="123"/>
    <col min="9982" max="9982" width="5.85546875" style="123" customWidth="1"/>
    <col min="9983" max="9983" width="13" style="123" bestFit="1" customWidth="1"/>
    <col min="9984" max="9986" width="11.42578125" style="123"/>
    <col min="9987" max="9987" width="5.42578125" style="123" customWidth="1"/>
    <col min="9988" max="10233" width="11.42578125" style="123"/>
    <col min="10234" max="10234" width="13" style="123" bestFit="1" customWidth="1"/>
    <col min="10235" max="10237" width="11.42578125" style="123"/>
    <col min="10238" max="10238" width="5.85546875" style="123" customWidth="1"/>
    <col min="10239" max="10239" width="13" style="123" bestFit="1" customWidth="1"/>
    <col min="10240" max="10242" width="11.42578125" style="123"/>
    <col min="10243" max="10243" width="5.42578125" style="123" customWidth="1"/>
    <col min="10244" max="10489" width="11.42578125" style="123"/>
    <col min="10490" max="10490" width="13" style="123" bestFit="1" customWidth="1"/>
    <col min="10491" max="10493" width="11.42578125" style="123"/>
    <col min="10494" max="10494" width="5.85546875" style="123" customWidth="1"/>
    <col min="10495" max="10495" width="13" style="123" bestFit="1" customWidth="1"/>
    <col min="10496" max="10498" width="11.42578125" style="123"/>
    <col min="10499" max="10499" width="5.42578125" style="123" customWidth="1"/>
    <col min="10500" max="10745" width="11.42578125" style="123"/>
    <col min="10746" max="10746" width="13" style="123" bestFit="1" customWidth="1"/>
    <col min="10747" max="10749" width="11.42578125" style="123"/>
    <col min="10750" max="10750" width="5.85546875" style="123" customWidth="1"/>
    <col min="10751" max="10751" width="13" style="123" bestFit="1" customWidth="1"/>
    <col min="10752" max="10754" width="11.42578125" style="123"/>
    <col min="10755" max="10755" width="5.42578125" style="123" customWidth="1"/>
    <col min="10756" max="11001" width="11.42578125" style="123"/>
    <col min="11002" max="11002" width="13" style="123" bestFit="1" customWidth="1"/>
    <col min="11003" max="11005" width="11.42578125" style="123"/>
    <col min="11006" max="11006" width="5.85546875" style="123" customWidth="1"/>
    <col min="11007" max="11007" width="13" style="123" bestFit="1" customWidth="1"/>
    <col min="11008" max="11010" width="11.42578125" style="123"/>
    <col min="11011" max="11011" width="5.42578125" style="123" customWidth="1"/>
    <col min="11012" max="11257" width="11.42578125" style="123"/>
    <col min="11258" max="11258" width="13" style="123" bestFit="1" customWidth="1"/>
    <col min="11259" max="11261" width="11.42578125" style="123"/>
    <col min="11262" max="11262" width="5.85546875" style="123" customWidth="1"/>
    <col min="11263" max="11263" width="13" style="123" bestFit="1" customWidth="1"/>
    <col min="11264" max="11266" width="11.42578125" style="123"/>
    <col min="11267" max="11267" width="5.42578125" style="123" customWidth="1"/>
    <col min="11268" max="11513" width="11.42578125" style="123"/>
    <col min="11514" max="11514" width="13" style="123" bestFit="1" customWidth="1"/>
    <col min="11515" max="11517" width="11.42578125" style="123"/>
    <col min="11518" max="11518" width="5.85546875" style="123" customWidth="1"/>
    <col min="11519" max="11519" width="13" style="123" bestFit="1" customWidth="1"/>
    <col min="11520" max="11522" width="11.42578125" style="123"/>
    <col min="11523" max="11523" width="5.42578125" style="123" customWidth="1"/>
    <col min="11524" max="11769" width="11.42578125" style="123"/>
    <col min="11770" max="11770" width="13" style="123" bestFit="1" customWidth="1"/>
    <col min="11771" max="11773" width="11.42578125" style="123"/>
    <col min="11774" max="11774" width="5.85546875" style="123" customWidth="1"/>
    <col min="11775" max="11775" width="13" style="123" bestFit="1" customWidth="1"/>
    <col min="11776" max="11778" width="11.42578125" style="123"/>
    <col min="11779" max="11779" width="5.42578125" style="123" customWidth="1"/>
    <col min="11780" max="12025" width="11.42578125" style="123"/>
    <col min="12026" max="12026" width="13" style="123" bestFit="1" customWidth="1"/>
    <col min="12027" max="12029" width="11.42578125" style="123"/>
    <col min="12030" max="12030" width="5.85546875" style="123" customWidth="1"/>
    <col min="12031" max="12031" width="13" style="123" bestFit="1" customWidth="1"/>
    <col min="12032" max="12034" width="11.42578125" style="123"/>
    <col min="12035" max="12035" width="5.42578125" style="123" customWidth="1"/>
    <col min="12036" max="12281" width="11.42578125" style="123"/>
    <col min="12282" max="12282" width="13" style="123" bestFit="1" customWidth="1"/>
    <col min="12283" max="12285" width="11.42578125" style="123"/>
    <col min="12286" max="12286" width="5.85546875" style="123" customWidth="1"/>
    <col min="12287" max="12287" width="13" style="123" bestFit="1" customWidth="1"/>
    <col min="12288" max="12290" width="11.42578125" style="123"/>
    <col min="12291" max="12291" width="5.42578125" style="123" customWidth="1"/>
    <col min="12292" max="12537" width="11.42578125" style="123"/>
    <col min="12538" max="12538" width="13" style="123" bestFit="1" customWidth="1"/>
    <col min="12539" max="12541" width="11.42578125" style="123"/>
    <col min="12542" max="12542" width="5.85546875" style="123" customWidth="1"/>
    <col min="12543" max="12543" width="13" style="123" bestFit="1" customWidth="1"/>
    <col min="12544" max="12546" width="11.42578125" style="123"/>
    <col min="12547" max="12547" width="5.42578125" style="123" customWidth="1"/>
    <col min="12548" max="12793" width="11.42578125" style="123"/>
    <col min="12794" max="12794" width="13" style="123" bestFit="1" customWidth="1"/>
    <col min="12795" max="12797" width="11.42578125" style="123"/>
    <col min="12798" max="12798" width="5.85546875" style="123" customWidth="1"/>
    <col min="12799" max="12799" width="13" style="123" bestFit="1" customWidth="1"/>
    <col min="12800" max="12802" width="11.42578125" style="123"/>
    <col min="12803" max="12803" width="5.42578125" style="123" customWidth="1"/>
    <col min="12804" max="13049" width="11.42578125" style="123"/>
    <col min="13050" max="13050" width="13" style="123" bestFit="1" customWidth="1"/>
    <col min="13051" max="13053" width="11.42578125" style="123"/>
    <col min="13054" max="13054" width="5.85546875" style="123" customWidth="1"/>
    <col min="13055" max="13055" width="13" style="123" bestFit="1" customWidth="1"/>
    <col min="13056" max="13058" width="11.42578125" style="123"/>
    <col min="13059" max="13059" width="5.42578125" style="123" customWidth="1"/>
    <col min="13060" max="13305" width="11.42578125" style="123"/>
    <col min="13306" max="13306" width="13" style="123" bestFit="1" customWidth="1"/>
    <col min="13307" max="13309" width="11.42578125" style="123"/>
    <col min="13310" max="13310" width="5.85546875" style="123" customWidth="1"/>
    <col min="13311" max="13311" width="13" style="123" bestFit="1" customWidth="1"/>
    <col min="13312" max="13314" width="11.42578125" style="123"/>
    <col min="13315" max="13315" width="5.42578125" style="123" customWidth="1"/>
    <col min="13316" max="13561" width="11.42578125" style="123"/>
    <col min="13562" max="13562" width="13" style="123" bestFit="1" customWidth="1"/>
    <col min="13563" max="13565" width="11.42578125" style="123"/>
    <col min="13566" max="13566" width="5.85546875" style="123" customWidth="1"/>
    <col min="13567" max="13567" width="13" style="123" bestFit="1" customWidth="1"/>
    <col min="13568" max="13570" width="11.42578125" style="123"/>
    <col min="13571" max="13571" width="5.42578125" style="123" customWidth="1"/>
    <col min="13572" max="13817" width="11.42578125" style="123"/>
    <col min="13818" max="13818" width="13" style="123" bestFit="1" customWidth="1"/>
    <col min="13819" max="13821" width="11.42578125" style="123"/>
    <col min="13822" max="13822" width="5.85546875" style="123" customWidth="1"/>
    <col min="13823" max="13823" width="13" style="123" bestFit="1" customWidth="1"/>
    <col min="13824" max="13826" width="11.42578125" style="123"/>
    <col min="13827" max="13827" width="5.42578125" style="123" customWidth="1"/>
    <col min="13828" max="14073" width="11.42578125" style="123"/>
    <col min="14074" max="14074" width="13" style="123" bestFit="1" customWidth="1"/>
    <col min="14075" max="14077" width="11.42578125" style="123"/>
    <col min="14078" max="14078" width="5.85546875" style="123" customWidth="1"/>
    <col min="14079" max="14079" width="13" style="123" bestFit="1" customWidth="1"/>
    <col min="14080" max="14082" width="11.42578125" style="123"/>
    <col min="14083" max="14083" width="5.42578125" style="123" customWidth="1"/>
    <col min="14084" max="14329" width="11.42578125" style="123"/>
    <col min="14330" max="14330" width="13" style="123" bestFit="1" customWidth="1"/>
    <col min="14331" max="14333" width="11.42578125" style="123"/>
    <col min="14334" max="14334" width="5.85546875" style="123" customWidth="1"/>
    <col min="14335" max="14335" width="13" style="123" bestFit="1" customWidth="1"/>
    <col min="14336" max="14338" width="11.42578125" style="123"/>
    <col min="14339" max="14339" width="5.42578125" style="123" customWidth="1"/>
    <col min="14340" max="14585" width="11.42578125" style="123"/>
    <col min="14586" max="14586" width="13" style="123" bestFit="1" customWidth="1"/>
    <col min="14587" max="14589" width="11.42578125" style="123"/>
    <col min="14590" max="14590" width="5.85546875" style="123" customWidth="1"/>
    <col min="14591" max="14591" width="13" style="123" bestFit="1" customWidth="1"/>
    <col min="14592" max="14594" width="11.42578125" style="123"/>
    <col min="14595" max="14595" width="5.42578125" style="123" customWidth="1"/>
    <col min="14596" max="14841" width="11.42578125" style="123"/>
    <col min="14842" max="14842" width="13" style="123" bestFit="1" customWidth="1"/>
    <col min="14843" max="14845" width="11.42578125" style="123"/>
    <col min="14846" max="14846" width="5.85546875" style="123" customWidth="1"/>
    <col min="14847" max="14847" width="13" style="123" bestFit="1" customWidth="1"/>
    <col min="14848" max="14850" width="11.42578125" style="123"/>
    <col min="14851" max="14851" width="5.42578125" style="123" customWidth="1"/>
    <col min="14852" max="15097" width="11.42578125" style="123"/>
    <col min="15098" max="15098" width="13" style="123" bestFit="1" customWidth="1"/>
    <col min="15099" max="15101" width="11.42578125" style="123"/>
    <col min="15102" max="15102" width="5.85546875" style="123" customWidth="1"/>
    <col min="15103" max="15103" width="13" style="123" bestFit="1" customWidth="1"/>
    <col min="15104" max="15106" width="11.42578125" style="123"/>
    <col min="15107" max="15107" width="5.42578125" style="123" customWidth="1"/>
    <col min="15108" max="15353" width="11.42578125" style="123"/>
    <col min="15354" max="15354" width="13" style="123" bestFit="1" customWidth="1"/>
    <col min="15355" max="15357" width="11.42578125" style="123"/>
    <col min="15358" max="15358" width="5.85546875" style="123" customWidth="1"/>
    <col min="15359" max="15359" width="13" style="123" bestFit="1" customWidth="1"/>
    <col min="15360" max="15362" width="11.42578125" style="123"/>
    <col min="15363" max="15363" width="5.42578125" style="123" customWidth="1"/>
    <col min="15364" max="15609" width="11.42578125" style="123"/>
    <col min="15610" max="15610" width="13" style="123" bestFit="1" customWidth="1"/>
    <col min="15611" max="15613" width="11.42578125" style="123"/>
    <col min="15614" max="15614" width="5.85546875" style="123" customWidth="1"/>
    <col min="15615" max="15615" width="13" style="123" bestFit="1" customWidth="1"/>
    <col min="15616" max="15618" width="11.42578125" style="123"/>
    <col min="15619" max="15619" width="5.42578125" style="123" customWidth="1"/>
    <col min="15620" max="15865" width="11.42578125" style="123"/>
    <col min="15866" max="15866" width="13" style="123" bestFit="1" customWidth="1"/>
    <col min="15867" max="15869" width="11.42578125" style="123"/>
    <col min="15870" max="15870" width="5.85546875" style="123" customWidth="1"/>
    <col min="15871" max="15871" width="13" style="123" bestFit="1" customWidth="1"/>
    <col min="15872" max="15874" width="11.42578125" style="123"/>
    <col min="15875" max="15875" width="5.42578125" style="123" customWidth="1"/>
    <col min="15876" max="16121" width="11.42578125" style="123"/>
    <col min="16122" max="16122" width="13" style="123" bestFit="1" customWidth="1"/>
    <col min="16123" max="16125" width="11.42578125" style="123"/>
    <col min="16126" max="16126" width="5.85546875" style="123" customWidth="1"/>
    <col min="16127" max="16127" width="13" style="123" bestFit="1" customWidth="1"/>
    <col min="16128" max="16130" width="11.42578125" style="123"/>
    <col min="16131" max="16131" width="5.42578125" style="123" customWidth="1"/>
    <col min="16132" max="16384" width="11.42578125" style="123"/>
  </cols>
  <sheetData>
    <row r="3" spans="2:7" ht="6" customHeight="1"/>
    <row r="4" spans="2:7" ht="17.25" customHeight="1">
      <c r="B4" s="136" t="s">
        <v>67</v>
      </c>
      <c r="C4" s="125"/>
      <c r="D4" s="125"/>
      <c r="E4" s="125"/>
      <c r="F4" s="126"/>
      <c r="G4" s="124"/>
    </row>
    <row r="5" spans="2:7">
      <c r="B5" s="141" t="s">
        <v>40</v>
      </c>
      <c r="C5" s="142" t="s">
        <v>41</v>
      </c>
      <c r="D5" s="152" t="s">
        <v>45</v>
      </c>
      <c r="E5" s="142" t="s">
        <v>42</v>
      </c>
      <c r="F5" s="142" t="s">
        <v>39</v>
      </c>
    </row>
    <row r="6" spans="2:7">
      <c r="B6" s="128"/>
      <c r="C6" s="128"/>
      <c r="D6" s="153"/>
      <c r="E6" s="128"/>
      <c r="F6" s="128"/>
    </row>
    <row r="7" spans="2:7" ht="16.5" customHeight="1">
      <c r="B7" s="144" t="s">
        <v>65</v>
      </c>
      <c r="C7" s="139"/>
      <c r="D7" s="154" t="s">
        <v>44</v>
      </c>
      <c r="E7" s="159">
        <v>1.5</v>
      </c>
      <c r="F7" s="150"/>
    </row>
    <row r="8" spans="2:7" ht="16.5" customHeight="1">
      <c r="B8" s="144" t="s">
        <v>64</v>
      </c>
      <c r="C8" s="139">
        <v>2008</v>
      </c>
      <c r="D8" s="154" t="s">
        <v>43</v>
      </c>
      <c r="E8" s="159">
        <v>0.5</v>
      </c>
      <c r="F8" s="150">
        <v>2</v>
      </c>
    </row>
    <row r="9" spans="2:7" ht="16.5" customHeight="1">
      <c r="B9" s="143" t="s">
        <v>63</v>
      </c>
      <c r="C9" s="140"/>
      <c r="D9" s="155" t="s">
        <v>44</v>
      </c>
      <c r="E9" s="160">
        <v>0.77</v>
      </c>
      <c r="F9" s="151"/>
    </row>
    <row r="10" spans="2:7" ht="16.5" customHeight="1">
      <c r="B10" s="143" t="s">
        <v>62</v>
      </c>
      <c r="C10" s="138">
        <v>2007</v>
      </c>
      <c r="D10" s="155" t="s">
        <v>43</v>
      </c>
      <c r="E10" s="160">
        <v>0.38</v>
      </c>
      <c r="F10" s="149">
        <v>1.1499999999999999</v>
      </c>
    </row>
    <row r="11" spans="2:7" ht="16.5" customHeight="1">
      <c r="B11" s="144" t="s">
        <v>61</v>
      </c>
      <c r="C11" s="139"/>
      <c r="D11" s="154" t="s">
        <v>44</v>
      </c>
      <c r="E11" s="159">
        <v>0.66</v>
      </c>
      <c r="F11" s="150"/>
    </row>
    <row r="12" spans="2:7" ht="16.5" customHeight="1">
      <c r="B12" s="144" t="s">
        <v>60</v>
      </c>
      <c r="C12" s="139">
        <v>2006</v>
      </c>
      <c r="D12" s="154" t="s">
        <v>43</v>
      </c>
      <c r="E12" s="159">
        <v>0.34</v>
      </c>
      <c r="F12" s="150">
        <v>1</v>
      </c>
    </row>
    <row r="13" spans="2:7" ht="16.5" customHeight="1">
      <c r="B13" s="143" t="s">
        <v>59</v>
      </c>
      <c r="C13" s="140"/>
      <c r="D13" s="155" t="s">
        <v>44</v>
      </c>
      <c r="E13" s="160">
        <v>0.61</v>
      </c>
      <c r="F13" s="151"/>
    </row>
    <row r="14" spans="2:7" ht="16.5" customHeight="1">
      <c r="B14" s="143" t="s">
        <v>58</v>
      </c>
      <c r="C14" s="138">
        <v>2005</v>
      </c>
      <c r="D14" s="155" t="s">
        <v>43</v>
      </c>
      <c r="E14" s="160">
        <v>0.28999999999999998</v>
      </c>
      <c r="F14" s="149">
        <v>0.9</v>
      </c>
    </row>
    <row r="15" spans="2:7" ht="16.5" customHeight="1">
      <c r="B15" s="144" t="s">
        <v>57</v>
      </c>
      <c r="C15" s="139"/>
      <c r="D15" s="154" t="s">
        <v>44</v>
      </c>
      <c r="E15" s="159">
        <v>0.56999999999999995</v>
      </c>
      <c r="F15" s="150"/>
    </row>
    <row r="16" spans="2:7" ht="16.5" customHeight="1">
      <c r="B16" s="144" t="s">
        <v>56</v>
      </c>
      <c r="C16" s="139">
        <v>2004</v>
      </c>
      <c r="D16" s="154" t="s">
        <v>43</v>
      </c>
      <c r="E16" s="159">
        <v>0.25</v>
      </c>
      <c r="F16" s="150">
        <v>0.82</v>
      </c>
    </row>
    <row r="17" spans="2:10" ht="16.5" customHeight="1">
      <c r="B17" s="143" t="s">
        <v>55</v>
      </c>
      <c r="C17" s="140"/>
      <c r="D17" s="155" t="s">
        <v>44</v>
      </c>
      <c r="E17" s="160">
        <v>0.38</v>
      </c>
      <c r="F17" s="151"/>
    </row>
    <row r="18" spans="2:10" ht="16.5" customHeight="1">
      <c r="B18" s="143" t="s">
        <v>54</v>
      </c>
      <c r="C18" s="138">
        <v>2003</v>
      </c>
      <c r="D18" s="155" t="s">
        <v>43</v>
      </c>
      <c r="E18" s="160">
        <v>0.22</v>
      </c>
      <c r="F18" s="149">
        <v>0.6</v>
      </c>
    </row>
    <row r="19" spans="2:10" ht="16.5" customHeight="1">
      <c r="B19" s="144" t="s">
        <v>53</v>
      </c>
      <c r="C19" s="139"/>
      <c r="D19" s="154" t="s">
        <v>66</v>
      </c>
      <c r="E19" s="159">
        <v>0.2</v>
      </c>
      <c r="F19" s="150"/>
    </row>
    <row r="20" spans="2:10" ht="16.5" customHeight="1">
      <c r="B20" s="144" t="s">
        <v>53</v>
      </c>
      <c r="C20" s="139"/>
      <c r="D20" s="154" t="s">
        <v>44</v>
      </c>
      <c r="E20" s="159">
        <v>0.27</v>
      </c>
      <c r="F20" s="150"/>
    </row>
    <row r="21" spans="2:10" ht="16.5" customHeight="1">
      <c r="B21" s="144" t="s">
        <v>52</v>
      </c>
      <c r="C21" s="139">
        <v>2002</v>
      </c>
      <c r="D21" s="154" t="s">
        <v>43</v>
      </c>
      <c r="E21" s="159">
        <v>0.2</v>
      </c>
      <c r="F21" s="150">
        <v>0.67</v>
      </c>
    </row>
    <row r="22" spans="2:10" ht="16.5" customHeight="1">
      <c r="B22" s="143" t="s">
        <v>51</v>
      </c>
      <c r="C22" s="137"/>
      <c r="D22" s="155" t="s">
        <v>44</v>
      </c>
      <c r="E22" s="160">
        <v>0.23</v>
      </c>
      <c r="F22" s="149"/>
    </row>
    <row r="23" spans="2:10" ht="16.5" customHeight="1">
      <c r="B23" s="143" t="s">
        <v>50</v>
      </c>
      <c r="C23" s="138">
        <v>2001</v>
      </c>
      <c r="D23" s="155" t="s">
        <v>43</v>
      </c>
      <c r="E23" s="160">
        <v>0.18</v>
      </c>
      <c r="F23" s="149">
        <v>0.41</v>
      </c>
    </row>
    <row r="24" spans="2:10" ht="16.5" customHeight="1">
      <c r="B24" s="144" t="s">
        <v>49</v>
      </c>
      <c r="C24" s="139"/>
      <c r="D24" s="154" t="s">
        <v>44</v>
      </c>
      <c r="E24" s="159">
        <v>0.15</v>
      </c>
      <c r="F24" s="150"/>
    </row>
    <row r="25" spans="2:10" ht="16.5" customHeight="1">
      <c r="B25" s="144" t="s">
        <v>48</v>
      </c>
      <c r="C25" s="139">
        <v>2000</v>
      </c>
      <c r="D25" s="154" t="s">
        <v>43</v>
      </c>
      <c r="E25" s="159">
        <v>0.13</v>
      </c>
      <c r="F25" s="150">
        <v>0.28000000000000003</v>
      </c>
    </row>
    <row r="26" spans="2:10" ht="16.5" customHeight="1">
      <c r="B26" s="143" t="s">
        <v>47</v>
      </c>
      <c r="C26" s="137"/>
      <c r="D26" s="155" t="s">
        <v>44</v>
      </c>
      <c r="E26" s="160">
        <v>0.1</v>
      </c>
      <c r="F26" s="149"/>
    </row>
    <row r="27" spans="2:10" ht="16.5" customHeight="1">
      <c r="B27" s="143" t="s">
        <v>46</v>
      </c>
      <c r="C27" s="138">
        <v>1999</v>
      </c>
      <c r="D27" s="155" t="s">
        <v>43</v>
      </c>
      <c r="E27" s="160">
        <v>0.1</v>
      </c>
      <c r="F27" s="148">
        <v>0.2</v>
      </c>
    </row>
    <row r="28" spans="2:10">
      <c r="B28" s="127"/>
    </row>
    <row r="29" spans="2:10">
      <c r="B29" s="127"/>
    </row>
    <row r="30" spans="2:10">
      <c r="B30" s="130"/>
      <c r="E30" s="145"/>
    </row>
    <row r="31" spans="2:10">
      <c r="B31" s="127"/>
      <c r="E31" s="123"/>
    </row>
    <row r="32" spans="2:10">
      <c r="B32" s="127"/>
      <c r="E32" s="146"/>
      <c r="F32" s="146"/>
      <c r="G32" s="146"/>
      <c r="H32" s="146"/>
      <c r="I32" s="146"/>
      <c r="J32" s="147"/>
    </row>
    <row r="33" spans="2:10">
      <c r="B33" s="127"/>
      <c r="E33" s="146"/>
      <c r="F33" s="146"/>
      <c r="G33" s="146"/>
      <c r="H33" s="146"/>
      <c r="I33" s="146"/>
      <c r="J33" s="146"/>
    </row>
    <row r="34" spans="2:10">
      <c r="B34" s="127"/>
      <c r="D34" s="129"/>
    </row>
    <row r="35" spans="2:10">
      <c r="B35" s="127"/>
    </row>
    <row r="36" spans="2:10">
      <c r="B36" s="127"/>
    </row>
    <row r="37" spans="2:10">
      <c r="B37" s="127"/>
    </row>
    <row r="38" spans="2:10">
      <c r="B38" s="127"/>
    </row>
    <row r="39" spans="2:10">
      <c r="B39" s="127"/>
    </row>
    <row r="40" spans="2:10">
      <c r="B40" s="127"/>
      <c r="C40" s="129"/>
      <c r="D40" s="129"/>
      <c r="E40" s="129"/>
    </row>
    <row r="41" spans="2:10">
      <c r="B41" s="127"/>
      <c r="C41" s="129"/>
      <c r="D41" s="129"/>
      <c r="E41" s="129"/>
    </row>
    <row r="42" spans="2:10">
      <c r="B42" s="127"/>
    </row>
    <row r="43" spans="2:10">
      <c r="B43" s="130"/>
    </row>
    <row r="44" spans="2:10">
      <c r="B44" s="127"/>
      <c r="E44" s="131"/>
    </row>
    <row r="45" spans="2:10">
      <c r="B45" s="127"/>
      <c r="E45" s="131"/>
    </row>
    <row r="46" spans="2:10">
      <c r="B46" s="127"/>
      <c r="E46" s="131"/>
    </row>
    <row r="47" spans="2:10">
      <c r="B47" s="127"/>
      <c r="E47" s="131"/>
    </row>
    <row r="48" spans="2:10">
      <c r="B48" s="127"/>
      <c r="E48" s="131"/>
    </row>
    <row r="49" spans="2:8">
      <c r="B49" s="127"/>
      <c r="E49" s="131"/>
    </row>
    <row r="50" spans="2:8">
      <c r="B50" s="127"/>
      <c r="E50" s="132"/>
    </row>
    <row r="51" spans="2:8">
      <c r="B51" s="127"/>
      <c r="E51" s="132"/>
    </row>
    <row r="52" spans="2:8">
      <c r="B52" s="127"/>
      <c r="E52" s="132"/>
    </row>
    <row r="53" spans="2:8">
      <c r="B53" s="127"/>
      <c r="E53" s="132"/>
    </row>
    <row r="54" spans="2:8">
      <c r="B54" s="127"/>
      <c r="C54" s="129"/>
      <c r="D54" s="129"/>
      <c r="E54" s="133"/>
      <c r="H54" s="134"/>
    </row>
    <row r="55" spans="2:8">
      <c r="B55" s="127"/>
    </row>
    <row r="56" spans="2:8">
      <c r="B56" s="130"/>
    </row>
    <row r="57" spans="2:8">
      <c r="B57" s="127"/>
    </row>
    <row r="58" spans="2:8">
      <c r="B58" s="127"/>
    </row>
    <row r="59" spans="2:8">
      <c r="B59" s="127"/>
    </row>
    <row r="60" spans="2:8">
      <c r="B60" s="127"/>
    </row>
    <row r="61" spans="2:8">
      <c r="B61" s="127"/>
      <c r="D61" s="129"/>
    </row>
    <row r="62" spans="2:8">
      <c r="B62" s="127"/>
    </row>
    <row r="63" spans="2:8">
      <c r="B63" s="127"/>
      <c r="D63" s="129"/>
    </row>
    <row r="64" spans="2:8">
      <c r="B64" s="127"/>
      <c r="D64" s="129"/>
    </row>
    <row r="65" spans="2:4">
      <c r="B65" s="127"/>
    </row>
    <row r="66" spans="2:4">
      <c r="B66" s="127"/>
    </row>
    <row r="67" spans="2:4">
      <c r="B67" s="127"/>
    </row>
    <row r="68" spans="2:4">
      <c r="B68" s="127"/>
      <c r="D68" s="129"/>
    </row>
    <row r="69" spans="2:4">
      <c r="B69" s="130"/>
    </row>
    <row r="70" spans="2:4">
      <c r="B70" s="127"/>
      <c r="D70" s="129"/>
    </row>
    <row r="71" spans="2:4">
      <c r="B71" s="127"/>
    </row>
    <row r="72" spans="2:4">
      <c r="B72" s="127"/>
    </row>
    <row r="73" spans="2:4">
      <c r="B73" s="127"/>
    </row>
    <row r="74" spans="2:4">
      <c r="B74" s="127"/>
    </row>
    <row r="75" spans="2:4">
      <c r="B75" s="127"/>
    </row>
    <row r="76" spans="2:4">
      <c r="B76" s="127"/>
    </row>
    <row r="77" spans="2:4">
      <c r="B77" s="127"/>
      <c r="D77" s="129"/>
    </row>
    <row r="78" spans="2:4">
      <c r="B78" s="127"/>
      <c r="C78" s="135"/>
      <c r="D78" s="129"/>
    </row>
    <row r="79" spans="2:4">
      <c r="B79" s="127"/>
      <c r="D79" s="129"/>
    </row>
    <row r="80" spans="2:4">
      <c r="B80" s="127"/>
    </row>
    <row r="81" spans="2:4">
      <c r="B81" s="127"/>
    </row>
    <row r="82" spans="2:4">
      <c r="B82" s="130"/>
    </row>
    <row r="83" spans="2:4">
      <c r="B83" s="127"/>
    </row>
    <row r="84" spans="2:4">
      <c r="B84" s="127"/>
    </row>
    <row r="85" spans="2:4">
      <c r="B85" s="127"/>
    </row>
    <row r="86" spans="2:4">
      <c r="B86" s="127"/>
    </row>
    <row r="87" spans="2:4">
      <c r="B87" s="127"/>
    </row>
    <row r="88" spans="2:4">
      <c r="B88" s="127"/>
    </row>
    <row r="89" spans="2:4">
      <c r="B89" s="127"/>
    </row>
    <row r="90" spans="2:4">
      <c r="B90" s="127"/>
    </row>
    <row r="91" spans="2:4">
      <c r="B91" s="127"/>
      <c r="C91" s="129"/>
      <c r="D91" s="129"/>
    </row>
    <row r="92" spans="2:4">
      <c r="B92" s="127"/>
      <c r="C92" s="129"/>
      <c r="D92" s="129"/>
    </row>
    <row r="93" spans="2:4">
      <c r="B93" s="127"/>
      <c r="C93" s="129"/>
      <c r="D93" s="129"/>
    </row>
    <row r="94" spans="2:4">
      <c r="B94" s="127"/>
    </row>
    <row r="95" spans="2:4">
      <c r="B95" s="130"/>
    </row>
    <row r="96" spans="2:4">
      <c r="B96" s="127"/>
    </row>
    <row r="97" spans="2:4">
      <c r="B97" s="127"/>
    </row>
    <row r="98" spans="2:4">
      <c r="B98" s="127"/>
    </row>
    <row r="99" spans="2:4">
      <c r="B99" s="127"/>
    </row>
    <row r="100" spans="2:4">
      <c r="B100" s="127"/>
    </row>
    <row r="101" spans="2:4">
      <c r="B101" s="127"/>
    </row>
    <row r="102" spans="2:4">
      <c r="B102" s="127"/>
    </row>
    <row r="103" spans="2:4">
      <c r="B103" s="127"/>
    </row>
    <row r="104" spans="2:4">
      <c r="B104" s="127"/>
    </row>
    <row r="105" spans="2:4">
      <c r="B105" s="127"/>
      <c r="D105" s="129"/>
    </row>
    <row r="106" spans="2:4">
      <c r="B106" s="127"/>
      <c r="D106" s="129"/>
    </row>
    <row r="107" spans="2:4">
      <c r="B107" s="127"/>
    </row>
    <row r="108" spans="2:4">
      <c r="B108" s="130"/>
    </row>
    <row r="109" spans="2:4">
      <c r="B109" s="127"/>
    </row>
    <row r="110" spans="2:4">
      <c r="B110" s="127"/>
    </row>
    <row r="111" spans="2:4">
      <c r="B111" s="127"/>
    </row>
    <row r="112" spans="2:4">
      <c r="B112" s="127"/>
    </row>
    <row r="113" spans="2:3">
      <c r="B113" s="127"/>
    </row>
    <row r="114" spans="2:3">
      <c r="B114" s="127"/>
    </row>
    <row r="115" spans="2:3">
      <c r="B115" s="127"/>
    </row>
    <row r="116" spans="2:3">
      <c r="B116" s="127"/>
    </row>
    <row r="117" spans="2:3">
      <c r="B117" s="127"/>
    </row>
    <row r="118" spans="2:3">
      <c r="B118" s="127"/>
      <c r="C118" s="129"/>
    </row>
    <row r="119" spans="2:3">
      <c r="B119" s="127"/>
    </row>
    <row r="120" spans="2:3">
      <c r="B120" s="127"/>
    </row>
    <row r="121" spans="2:3">
      <c r="B121" s="130"/>
    </row>
    <row r="134" spans="2:2">
      <c r="B134" s="130"/>
    </row>
    <row r="135" spans="2:2">
      <c r="B135" s="127"/>
    </row>
  </sheetData>
  <sortState xmlns:xlrd2="http://schemas.microsoft.com/office/spreadsheetml/2017/richdata2" ref="B6:G26">
    <sortCondition descending="1" ref="G6:G26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156"/>
  <sheetViews>
    <sheetView topLeftCell="A10" workbookViewId="0">
      <selection activeCell="G39" sqref="G39"/>
    </sheetView>
  </sheetViews>
  <sheetFormatPr baseColWidth="10" defaultRowHeight="12.75"/>
  <cols>
    <col min="1" max="1" width="4.85546875" style="1" customWidth="1"/>
    <col min="2" max="2" width="3.5703125" style="1" customWidth="1"/>
    <col min="3" max="3" width="5.28515625" style="1" customWidth="1"/>
    <col min="4" max="4" width="17.5703125" style="1" bestFit="1" customWidth="1"/>
    <col min="5" max="5" width="17.5703125" style="1" customWidth="1"/>
    <col min="6" max="6" width="11" style="1" customWidth="1"/>
    <col min="7" max="7" width="18" style="1" customWidth="1"/>
    <col min="8" max="8" width="3.5703125" style="1" customWidth="1"/>
    <col min="9" max="9" width="3.140625" style="1" customWidth="1"/>
    <col min="10" max="10" width="11.42578125" style="32"/>
    <col min="11" max="16384" width="11.42578125" style="1"/>
  </cols>
  <sheetData>
    <row r="2" spans="2:8" ht="15.75">
      <c r="B2" s="2"/>
      <c r="C2" s="2" t="s">
        <v>1</v>
      </c>
      <c r="D2" s="2"/>
      <c r="E2" s="2"/>
      <c r="F2" s="2"/>
      <c r="G2" s="37">
        <v>40574</v>
      </c>
      <c r="H2" s="3"/>
    </row>
    <row r="3" spans="2:8" ht="15.75">
      <c r="B3" s="4"/>
      <c r="C3" s="5"/>
      <c r="F3" s="6"/>
      <c r="G3" s="6"/>
      <c r="H3" s="6"/>
    </row>
    <row r="4" spans="2:8">
      <c r="B4" s="7"/>
      <c r="C4" s="7"/>
      <c r="D4" s="7"/>
      <c r="E4" s="7"/>
      <c r="F4" s="7"/>
      <c r="G4" s="8"/>
      <c r="H4" s="8"/>
    </row>
    <row r="5" spans="2:8">
      <c r="B5" s="9"/>
      <c r="C5" s="9"/>
      <c r="D5" s="10"/>
      <c r="E5" s="10"/>
      <c r="F5" s="11"/>
      <c r="G5" s="11"/>
      <c r="H5" s="11"/>
    </row>
    <row r="6" spans="2:8">
      <c r="B6" s="12"/>
      <c r="C6" s="13"/>
      <c r="D6" s="21" t="s">
        <v>6</v>
      </c>
      <c r="E6" s="35" t="s">
        <v>0</v>
      </c>
      <c r="F6" s="35" t="s">
        <v>3</v>
      </c>
      <c r="G6" s="35" t="s">
        <v>2</v>
      </c>
    </row>
    <row r="7" spans="2:8">
      <c r="B7" s="12"/>
      <c r="D7" s="15"/>
      <c r="E7" s="15"/>
      <c r="F7" s="31"/>
      <c r="G7" s="31"/>
    </row>
    <row r="8" spans="2:8">
      <c r="C8" s="27"/>
      <c r="D8" s="30" t="s">
        <v>4</v>
      </c>
      <c r="E8" s="22">
        <v>0</v>
      </c>
      <c r="F8" s="47">
        <f>E8/140264743</f>
        <v>0</v>
      </c>
      <c r="G8" s="23"/>
    </row>
    <row r="9" spans="2:8">
      <c r="C9" s="38"/>
      <c r="D9" s="39" t="s">
        <v>5</v>
      </c>
      <c r="E9" s="40">
        <v>0</v>
      </c>
      <c r="F9" s="48">
        <f>E9/733510255</f>
        <v>0</v>
      </c>
      <c r="G9" s="54">
        <v>0</v>
      </c>
    </row>
    <row r="10" spans="2:8">
      <c r="D10" s="18"/>
      <c r="E10" s="18"/>
      <c r="F10" s="18"/>
      <c r="G10" s="18"/>
      <c r="H10" s="18"/>
    </row>
    <row r="11" spans="2:8">
      <c r="D11" s="18"/>
      <c r="E11" s="18"/>
      <c r="F11" s="18"/>
      <c r="G11" s="18"/>
      <c r="H11" s="18"/>
    </row>
    <row r="12" spans="2:8">
      <c r="D12" s="43" t="s">
        <v>7</v>
      </c>
      <c r="E12" s="44">
        <f>SUM(E8:E11)</f>
        <v>0</v>
      </c>
      <c r="F12" s="49">
        <f>SUM(F8:F11)</f>
        <v>0</v>
      </c>
      <c r="G12" s="55">
        <v>0</v>
      </c>
      <c r="H12" s="18"/>
    </row>
    <row r="16" spans="2:8" ht="15.75">
      <c r="B16" s="2"/>
      <c r="C16" s="2" t="s">
        <v>1</v>
      </c>
      <c r="D16" s="2"/>
      <c r="E16" s="2"/>
      <c r="F16" s="2"/>
      <c r="G16" s="37">
        <v>40602</v>
      </c>
      <c r="H16" s="3"/>
    </row>
    <row r="17" spans="2:8" ht="15.75">
      <c r="B17" s="4"/>
      <c r="C17" s="5"/>
      <c r="F17" s="6"/>
      <c r="G17" s="6"/>
      <c r="H17" s="6"/>
    </row>
    <row r="18" spans="2:8">
      <c r="B18" s="7"/>
      <c r="C18" s="7"/>
      <c r="D18" s="7"/>
      <c r="E18" s="7"/>
      <c r="F18" s="7"/>
      <c r="G18" s="8"/>
      <c r="H18" s="8"/>
    </row>
    <row r="19" spans="2:8">
      <c r="B19" s="9"/>
      <c r="C19" s="9"/>
      <c r="D19" s="10"/>
      <c r="E19" s="10"/>
      <c r="F19" s="11"/>
      <c r="G19" s="11"/>
      <c r="H19" s="11"/>
    </row>
    <row r="20" spans="2:8">
      <c r="B20" s="12"/>
      <c r="C20" s="13"/>
      <c r="D20" s="21" t="s">
        <v>6</v>
      </c>
      <c r="E20" s="35" t="s">
        <v>0</v>
      </c>
      <c r="F20" s="35" t="s">
        <v>3</v>
      </c>
      <c r="G20" s="35" t="s">
        <v>2</v>
      </c>
    </row>
    <row r="21" spans="2:8">
      <c r="B21" s="12"/>
      <c r="D21" s="15"/>
      <c r="E21" s="15"/>
      <c r="F21" s="31"/>
      <c r="G21" s="31"/>
    </row>
    <row r="22" spans="2:8">
      <c r="C22" s="27"/>
      <c r="D22" s="30" t="s">
        <v>4</v>
      </c>
      <c r="E22" s="22">
        <v>0</v>
      </c>
      <c r="F22" s="47">
        <f>E22/140264743</f>
        <v>0</v>
      </c>
      <c r="G22" s="23"/>
    </row>
    <row r="23" spans="2:8">
      <c r="C23" s="38"/>
      <c r="D23" s="39" t="s">
        <v>5</v>
      </c>
      <c r="E23" s="40">
        <v>64089</v>
      </c>
      <c r="F23" s="48">
        <f>E23/733510255</f>
        <v>8.7373011574323523E-5</v>
      </c>
      <c r="G23" s="54">
        <v>8.6692993022022886</v>
      </c>
    </row>
    <row r="24" spans="2:8">
      <c r="D24" s="18"/>
      <c r="E24" s="18"/>
      <c r="F24" s="18"/>
      <c r="G24" s="18"/>
      <c r="H24" s="18"/>
    </row>
    <row r="25" spans="2:8">
      <c r="D25" s="18"/>
      <c r="E25" s="18"/>
      <c r="F25" s="18"/>
      <c r="G25" s="18"/>
      <c r="H25" s="18"/>
    </row>
    <row r="26" spans="2:8">
      <c r="D26" s="43" t="s">
        <v>7</v>
      </c>
      <c r="E26" s="44">
        <f>SUM(E22:E25)</f>
        <v>64089</v>
      </c>
      <c r="F26" s="49">
        <f>SUM(F22:F25)</f>
        <v>8.7373011574323523E-5</v>
      </c>
      <c r="G26" s="55">
        <f>(+E22*G22+E23*G23)/E26</f>
        <v>8.6692993022022886</v>
      </c>
      <c r="H26" s="18"/>
    </row>
    <row r="27" spans="2:8" ht="11.25" customHeight="1"/>
    <row r="30" spans="2:8" ht="15.75">
      <c r="B30" s="2"/>
      <c r="C30" s="2" t="s">
        <v>1</v>
      </c>
      <c r="D30" s="2"/>
      <c r="E30" s="2"/>
      <c r="F30" s="2"/>
      <c r="G30" s="37">
        <v>40633</v>
      </c>
      <c r="H30" s="3"/>
    </row>
    <row r="31" spans="2:8" ht="15.75">
      <c r="B31" s="4"/>
      <c r="C31" s="5"/>
      <c r="F31" s="6"/>
      <c r="G31" s="6"/>
      <c r="H31" s="6"/>
    </row>
    <row r="32" spans="2:8">
      <c r="B32" s="7"/>
      <c r="C32" s="7"/>
      <c r="D32" s="7"/>
      <c r="E32" s="7"/>
      <c r="F32" s="7"/>
      <c r="G32" s="8"/>
      <c r="H32" s="8"/>
    </row>
    <row r="33" spans="2:8">
      <c r="B33" s="9"/>
      <c r="C33" s="9"/>
      <c r="D33" s="10"/>
      <c r="E33" s="10"/>
      <c r="F33" s="11"/>
      <c r="G33" s="11"/>
      <c r="H33" s="11"/>
    </row>
    <row r="34" spans="2:8">
      <c r="B34" s="12"/>
      <c r="C34" s="13"/>
      <c r="D34" s="21" t="s">
        <v>6</v>
      </c>
      <c r="E34" s="35" t="s">
        <v>0</v>
      </c>
      <c r="F34" s="35" t="s">
        <v>3</v>
      </c>
      <c r="G34" s="35" t="s">
        <v>2</v>
      </c>
    </row>
    <row r="35" spans="2:8">
      <c r="B35" s="12"/>
      <c r="D35" s="15"/>
      <c r="E35" s="15"/>
      <c r="F35" s="31"/>
      <c r="G35" s="31"/>
    </row>
    <row r="36" spans="2:8">
      <c r="C36" s="27"/>
      <c r="D36" s="30" t="s">
        <v>4</v>
      </c>
      <c r="E36" s="22">
        <v>0</v>
      </c>
      <c r="F36" s="47">
        <f>E36/140264743</f>
        <v>0</v>
      </c>
      <c r="G36" s="23"/>
    </row>
    <row r="37" spans="2:8">
      <c r="C37" s="38"/>
      <c r="D37" s="39" t="s">
        <v>5</v>
      </c>
      <c r="E37" s="40">
        <v>64089</v>
      </c>
      <c r="F37" s="48">
        <f>E37/733510255</f>
        <v>8.7373011574323523E-5</v>
      </c>
      <c r="G37" s="54">
        <v>8.6692993022022886</v>
      </c>
    </row>
    <row r="38" spans="2:8">
      <c r="D38" s="18"/>
      <c r="E38" s="18"/>
      <c r="F38" s="18"/>
      <c r="G38" s="18"/>
      <c r="H38" s="18"/>
    </row>
    <row r="39" spans="2:8">
      <c r="D39" s="18"/>
      <c r="E39" s="18"/>
      <c r="F39" s="18"/>
      <c r="G39" s="18"/>
      <c r="H39" s="18"/>
    </row>
    <row r="40" spans="2:8">
      <c r="D40" s="43" t="s">
        <v>7</v>
      </c>
      <c r="E40" s="44">
        <f>SUM(E36:E39)</f>
        <v>64089</v>
      </c>
      <c r="F40" s="49">
        <f>SUM(F36:F39)</f>
        <v>8.7373011574323523E-5</v>
      </c>
      <c r="G40" s="55">
        <f>(+E36*G36+E37*G37)/E40</f>
        <v>8.6692993022022886</v>
      </c>
      <c r="H40" s="18"/>
    </row>
    <row r="43" spans="2:8" ht="15.75">
      <c r="B43" s="2"/>
      <c r="C43" s="2" t="s">
        <v>1</v>
      </c>
      <c r="D43" s="2"/>
      <c r="E43" s="2"/>
      <c r="F43" s="2"/>
      <c r="G43" s="37">
        <v>40663</v>
      </c>
      <c r="H43" s="3"/>
    </row>
    <row r="44" spans="2:8" ht="15.75">
      <c r="B44" s="4"/>
      <c r="C44" s="5"/>
      <c r="F44" s="6"/>
      <c r="G44" s="6"/>
      <c r="H44" s="6"/>
    </row>
    <row r="45" spans="2:8">
      <c r="B45" s="7"/>
      <c r="C45" s="7"/>
      <c r="D45" s="7"/>
      <c r="E45" s="7"/>
      <c r="F45" s="7"/>
      <c r="G45" s="8"/>
      <c r="H45" s="8"/>
    </row>
    <row r="46" spans="2:8">
      <c r="B46" s="9"/>
      <c r="C46" s="9"/>
      <c r="D46" s="10"/>
      <c r="E46" s="10"/>
      <c r="F46" s="11"/>
      <c r="G46" s="11"/>
      <c r="H46" s="11"/>
    </row>
    <row r="47" spans="2:8">
      <c r="B47" s="12"/>
      <c r="C47" s="13"/>
      <c r="D47" s="21" t="s">
        <v>6</v>
      </c>
      <c r="E47" s="35" t="s">
        <v>0</v>
      </c>
      <c r="F47" s="35" t="s">
        <v>3</v>
      </c>
      <c r="G47" s="35" t="s">
        <v>2</v>
      </c>
    </row>
    <row r="48" spans="2:8">
      <c r="B48" s="12"/>
      <c r="D48" s="15"/>
      <c r="E48" s="15"/>
      <c r="F48" s="31"/>
      <c r="G48" s="31"/>
    </row>
    <row r="49" spans="2:8">
      <c r="C49" s="27"/>
      <c r="D49" s="30" t="s">
        <v>4</v>
      </c>
      <c r="E49" s="22">
        <v>0</v>
      </c>
      <c r="F49" s="47">
        <f>E49/140264743</f>
        <v>0</v>
      </c>
      <c r="G49" s="23"/>
    </row>
    <row r="50" spans="2:8">
      <c r="C50" s="38"/>
      <c r="D50" s="39" t="s">
        <v>5</v>
      </c>
      <c r="E50" s="40">
        <v>48367</v>
      </c>
      <c r="F50" s="48">
        <f>E50/733510255</f>
        <v>6.5939091744531914E-5</v>
      </c>
      <c r="G50" s="54">
        <v>8.6692993022022886</v>
      </c>
    </row>
    <row r="51" spans="2:8">
      <c r="D51" s="18"/>
      <c r="E51" s="18"/>
      <c r="F51" s="18"/>
      <c r="G51" s="18"/>
      <c r="H51" s="18"/>
    </row>
    <row r="52" spans="2:8">
      <c r="D52" s="18"/>
      <c r="E52" s="18"/>
      <c r="F52" s="18"/>
      <c r="G52" s="18"/>
      <c r="H52" s="18"/>
    </row>
    <row r="53" spans="2:8">
      <c r="D53" s="43" t="s">
        <v>7</v>
      </c>
      <c r="E53" s="44">
        <f>SUM(E49:E52)</f>
        <v>48367</v>
      </c>
      <c r="F53" s="49">
        <f>SUM(F49:F52)</f>
        <v>6.5939091744531914E-5</v>
      </c>
      <c r="G53" s="55">
        <f>(+E49*G49+E50*G50)/E53</f>
        <v>8.6692993022022886</v>
      </c>
      <c r="H53" s="18"/>
    </row>
    <row r="55" spans="2:8" ht="15.75">
      <c r="B55" s="2"/>
      <c r="C55" s="2" t="s">
        <v>1</v>
      </c>
      <c r="D55" s="2"/>
      <c r="E55" s="2"/>
      <c r="F55" s="2"/>
      <c r="G55" s="37">
        <v>40694</v>
      </c>
      <c r="H55" s="3"/>
    </row>
    <row r="56" spans="2:8" ht="15.75">
      <c r="B56" s="4"/>
      <c r="C56" s="5"/>
      <c r="F56" s="6"/>
      <c r="G56" s="6"/>
      <c r="H56" s="6"/>
    </row>
    <row r="57" spans="2:8">
      <c r="B57" s="7"/>
      <c r="C57" s="7"/>
      <c r="D57" s="7"/>
      <c r="E57" s="7"/>
      <c r="F57" s="7"/>
      <c r="G57" s="8"/>
      <c r="H57" s="8"/>
    </row>
    <row r="58" spans="2:8">
      <c r="B58" s="9"/>
      <c r="C58" s="9"/>
      <c r="D58" s="10"/>
      <c r="E58" s="10"/>
      <c r="F58" s="11"/>
      <c r="G58" s="11"/>
      <c r="H58" s="11"/>
    </row>
    <row r="59" spans="2:8">
      <c r="B59" s="12"/>
      <c r="C59" s="13"/>
      <c r="D59" s="21" t="s">
        <v>6</v>
      </c>
      <c r="E59" s="35" t="s">
        <v>0</v>
      </c>
      <c r="F59" s="35" t="s">
        <v>3</v>
      </c>
      <c r="G59" s="35" t="s">
        <v>2</v>
      </c>
    </row>
    <row r="60" spans="2:8">
      <c r="B60" s="12"/>
      <c r="D60" s="15"/>
      <c r="E60" s="15"/>
      <c r="F60" s="31"/>
      <c r="G60" s="31"/>
    </row>
    <row r="61" spans="2:8">
      <c r="C61" s="27"/>
      <c r="D61" s="30" t="s">
        <v>4</v>
      </c>
      <c r="E61" s="22">
        <v>0</v>
      </c>
      <c r="F61" s="47">
        <f>E61/140264743</f>
        <v>0</v>
      </c>
      <c r="G61" s="23"/>
    </row>
    <row r="62" spans="2:8">
      <c r="C62" s="38"/>
      <c r="D62" s="39" t="s">
        <v>5</v>
      </c>
      <c r="E62" s="40">
        <v>3155</v>
      </c>
      <c r="F62" s="48">
        <f>E62/733510255</f>
        <v>4.3012350249963441E-6</v>
      </c>
      <c r="G62" s="54">
        <v>8.67</v>
      </c>
    </row>
    <row r="63" spans="2:8">
      <c r="D63" s="18"/>
      <c r="E63" s="18"/>
      <c r="F63" s="18"/>
      <c r="G63" s="18"/>
      <c r="H63" s="18"/>
    </row>
    <row r="64" spans="2:8">
      <c r="D64" s="18"/>
      <c r="E64" s="18"/>
      <c r="F64" s="18"/>
      <c r="G64" s="18"/>
      <c r="H64" s="18"/>
    </row>
    <row r="65" spans="2:8">
      <c r="D65" s="43" t="s">
        <v>7</v>
      </c>
      <c r="E65" s="44">
        <f>SUM(E61:E64)</f>
        <v>3155</v>
      </c>
      <c r="F65" s="49">
        <f>SUM(F61:F64)</f>
        <v>4.3012350249963441E-6</v>
      </c>
      <c r="G65" s="55">
        <f>(+E61*G61+E62*G62)/E65</f>
        <v>8.67</v>
      </c>
      <c r="H65" s="18"/>
    </row>
    <row r="68" spans="2:8" ht="15.75">
      <c r="B68" s="2"/>
      <c r="C68" s="2" t="s">
        <v>1</v>
      </c>
      <c r="D68" s="2"/>
      <c r="E68" s="2"/>
      <c r="F68" s="2"/>
      <c r="G68" s="37">
        <v>40724</v>
      </c>
      <c r="H68" s="3"/>
    </row>
    <row r="69" spans="2:8" ht="15.75">
      <c r="B69" s="4"/>
      <c r="C69" s="5"/>
      <c r="F69" s="6"/>
      <c r="G69" s="6"/>
      <c r="H69" s="6"/>
    </row>
    <row r="70" spans="2:8">
      <c r="B70" s="7"/>
      <c r="C70" s="7"/>
      <c r="D70" s="7"/>
      <c r="E70" s="7"/>
      <c r="F70" s="7"/>
      <c r="G70" s="8"/>
      <c r="H70" s="8"/>
    </row>
    <row r="71" spans="2:8">
      <c r="B71" s="9"/>
      <c r="C71" s="9"/>
      <c r="D71" s="10"/>
      <c r="E71" s="10"/>
      <c r="F71" s="11"/>
      <c r="G71" s="11"/>
      <c r="H71" s="11"/>
    </row>
    <row r="72" spans="2:8">
      <c r="B72" s="12"/>
      <c r="C72" s="13"/>
      <c r="D72" s="21" t="s">
        <v>6</v>
      </c>
      <c r="E72" s="35" t="s">
        <v>0</v>
      </c>
      <c r="F72" s="35" t="s">
        <v>3</v>
      </c>
      <c r="G72" s="35" t="s">
        <v>2</v>
      </c>
    </row>
    <row r="73" spans="2:8">
      <c r="B73" s="12"/>
      <c r="D73" s="15"/>
      <c r="E73" s="15"/>
      <c r="F73" s="31"/>
      <c r="G73" s="31"/>
    </row>
    <row r="74" spans="2:8">
      <c r="C74" s="27"/>
      <c r="D74" s="30" t="s">
        <v>4</v>
      </c>
      <c r="E74" s="22">
        <v>0</v>
      </c>
      <c r="F74" s="47">
        <f>E74/140264743</f>
        <v>0</v>
      </c>
      <c r="G74" s="23"/>
    </row>
    <row r="75" spans="2:8">
      <c r="C75" s="38"/>
      <c r="D75" s="39" t="s">
        <v>5</v>
      </c>
      <c r="E75" s="40">
        <v>3155</v>
      </c>
      <c r="F75" s="48">
        <f>E75/733510255</f>
        <v>4.3012350249963441E-6</v>
      </c>
      <c r="G75" s="54">
        <v>8.67</v>
      </c>
    </row>
    <row r="76" spans="2:8">
      <c r="D76" s="18"/>
      <c r="E76" s="18"/>
      <c r="F76" s="18"/>
      <c r="G76" s="18"/>
      <c r="H76" s="18"/>
    </row>
    <row r="77" spans="2:8">
      <c r="D77" s="18"/>
      <c r="E77" s="18"/>
      <c r="F77" s="18"/>
      <c r="G77" s="18"/>
      <c r="H77" s="18"/>
    </row>
    <row r="78" spans="2:8">
      <c r="D78" s="43" t="s">
        <v>7</v>
      </c>
      <c r="E78" s="44">
        <f>SUM(E74:E77)</f>
        <v>3155</v>
      </c>
      <c r="F78" s="49">
        <f>SUM(F74:F77)</f>
        <v>4.3012350249963441E-6</v>
      </c>
      <c r="G78" s="55">
        <f>(+E74*G74+E75*G75)/E78</f>
        <v>8.67</v>
      </c>
      <c r="H78" s="18"/>
    </row>
    <row r="80" spans="2:8" ht="15.75">
      <c r="B80" s="2"/>
      <c r="C80" s="2" t="s">
        <v>1</v>
      </c>
      <c r="D80" s="2"/>
      <c r="E80" s="2"/>
      <c r="F80" s="2"/>
      <c r="G80" s="37">
        <v>40755</v>
      </c>
      <c r="H80" s="3"/>
    </row>
    <row r="81" spans="2:8" ht="15.75">
      <c r="B81" s="4"/>
      <c r="C81" s="5"/>
      <c r="F81" s="6"/>
      <c r="G81" s="6"/>
      <c r="H81" s="6"/>
    </row>
    <row r="82" spans="2:8">
      <c r="B82" s="7"/>
      <c r="C82" s="7"/>
      <c r="D82" s="7"/>
      <c r="E82" s="7"/>
      <c r="F82" s="7"/>
      <c r="G82" s="8"/>
      <c r="H82" s="8"/>
    </row>
    <row r="83" spans="2:8">
      <c r="B83" s="9"/>
      <c r="C83" s="9"/>
      <c r="D83" s="10"/>
      <c r="E83" s="10"/>
      <c r="F83" s="11"/>
      <c r="G83" s="11"/>
      <c r="H83" s="11"/>
    </row>
    <row r="84" spans="2:8">
      <c r="B84" s="12"/>
      <c r="C84" s="13"/>
      <c r="D84" s="21" t="s">
        <v>6</v>
      </c>
      <c r="E84" s="35" t="s">
        <v>0</v>
      </c>
      <c r="F84" s="35" t="s">
        <v>3</v>
      </c>
      <c r="G84" s="35" t="s">
        <v>2</v>
      </c>
    </row>
    <row r="85" spans="2:8">
      <c r="B85" s="12"/>
      <c r="D85" s="15"/>
      <c r="E85" s="15"/>
      <c r="F85" s="31"/>
      <c r="G85" s="31"/>
    </row>
    <row r="86" spans="2:8">
      <c r="C86" s="27"/>
      <c r="D86" s="30" t="s">
        <v>4</v>
      </c>
      <c r="E86" s="22">
        <v>0</v>
      </c>
      <c r="F86" s="47">
        <f>E86/140264743</f>
        <v>0</v>
      </c>
      <c r="G86" s="23"/>
    </row>
    <row r="87" spans="2:8">
      <c r="C87" s="38"/>
      <c r="D87" s="39" t="s">
        <v>5</v>
      </c>
      <c r="E87" s="40">
        <v>3155</v>
      </c>
      <c r="F87" s="48">
        <f>E87/733510255</f>
        <v>4.3012350249963441E-6</v>
      </c>
      <c r="G87" s="54">
        <v>8.67</v>
      </c>
    </row>
    <row r="88" spans="2:8">
      <c r="D88" s="18"/>
      <c r="E88" s="18"/>
      <c r="F88" s="18"/>
      <c r="G88" s="18"/>
      <c r="H88" s="18"/>
    </row>
    <row r="89" spans="2:8">
      <c r="D89" s="18"/>
      <c r="E89" s="18"/>
      <c r="F89" s="18"/>
      <c r="G89" s="18"/>
      <c r="H89" s="18"/>
    </row>
    <row r="90" spans="2:8">
      <c r="D90" s="43" t="s">
        <v>7</v>
      </c>
      <c r="E90" s="44">
        <f>SUM(E86:E89)</f>
        <v>3155</v>
      </c>
      <c r="F90" s="49">
        <f>SUM(F86:F89)</f>
        <v>4.3012350249963441E-6</v>
      </c>
      <c r="G90" s="55">
        <f>(+E86*G86+E87*G87)/E90</f>
        <v>8.67</v>
      </c>
      <c r="H90" s="18"/>
    </row>
    <row r="92" spans="2:8" ht="15.75">
      <c r="B92" s="2"/>
      <c r="C92" s="2" t="s">
        <v>1</v>
      </c>
      <c r="D92" s="2"/>
      <c r="E92" s="2"/>
      <c r="F92" s="2"/>
      <c r="G92" s="37">
        <v>40786</v>
      </c>
      <c r="H92" s="3"/>
    </row>
    <row r="93" spans="2:8" ht="15.75">
      <c r="B93" s="4"/>
      <c r="C93" s="5"/>
      <c r="F93" s="6"/>
      <c r="G93" s="6"/>
      <c r="H93" s="6"/>
    </row>
    <row r="94" spans="2:8">
      <c r="B94" s="7"/>
      <c r="C94" s="7"/>
      <c r="D94" s="7"/>
      <c r="E94" s="7"/>
      <c r="F94" s="7"/>
      <c r="G94" s="8"/>
      <c r="H94" s="8"/>
    </row>
    <row r="95" spans="2:8">
      <c r="B95" s="9"/>
      <c r="C95" s="9"/>
      <c r="D95" s="10"/>
      <c r="E95" s="10"/>
      <c r="F95" s="11"/>
      <c r="G95" s="11"/>
      <c r="H95" s="11"/>
    </row>
    <row r="96" spans="2:8">
      <c r="B96" s="12"/>
      <c r="C96" s="13"/>
      <c r="D96" s="21" t="s">
        <v>6</v>
      </c>
      <c r="E96" s="35" t="s">
        <v>0</v>
      </c>
      <c r="F96" s="35" t="s">
        <v>3</v>
      </c>
      <c r="G96" s="35" t="s">
        <v>2</v>
      </c>
    </row>
    <row r="97" spans="2:8">
      <c r="B97" s="12"/>
      <c r="D97" s="15"/>
      <c r="E97" s="15"/>
      <c r="F97" s="31"/>
      <c r="G97" s="31"/>
    </row>
    <row r="98" spans="2:8">
      <c r="C98" s="27"/>
      <c r="D98" s="30" t="s">
        <v>4</v>
      </c>
      <c r="E98" s="22">
        <v>0</v>
      </c>
      <c r="F98" s="47">
        <f>E98/140264743</f>
        <v>0</v>
      </c>
      <c r="G98" s="23"/>
    </row>
    <row r="99" spans="2:8">
      <c r="C99" s="38"/>
      <c r="D99" s="39" t="s">
        <v>5</v>
      </c>
      <c r="E99" s="40">
        <v>3155</v>
      </c>
      <c r="F99" s="48">
        <f>E99/733510255</f>
        <v>4.3012350249963441E-6</v>
      </c>
      <c r="G99" s="54">
        <v>8.67</v>
      </c>
    </row>
    <row r="100" spans="2:8">
      <c r="D100" s="18"/>
      <c r="E100" s="18"/>
      <c r="F100" s="18"/>
      <c r="G100" s="18"/>
      <c r="H100" s="18"/>
    </row>
    <row r="101" spans="2:8">
      <c r="D101" s="18"/>
      <c r="E101" s="18"/>
      <c r="F101" s="18"/>
      <c r="G101" s="18"/>
      <c r="H101" s="18"/>
    </row>
    <row r="102" spans="2:8">
      <c r="D102" s="43" t="s">
        <v>7</v>
      </c>
      <c r="E102" s="44">
        <f>SUM(E98:E101)</f>
        <v>3155</v>
      </c>
      <c r="F102" s="49">
        <f>SUM(F98:F101)</f>
        <v>4.3012350249963441E-6</v>
      </c>
      <c r="G102" s="55">
        <f>(+E98*G98+E99*G99)/E102</f>
        <v>8.67</v>
      </c>
      <c r="H102" s="18"/>
    </row>
    <row r="105" spans="2:8" ht="15.75">
      <c r="B105" s="2"/>
      <c r="C105" s="2" t="s">
        <v>1</v>
      </c>
      <c r="D105" s="2"/>
      <c r="E105" s="2"/>
      <c r="F105" s="2"/>
      <c r="G105" s="37">
        <v>40816</v>
      </c>
      <c r="H105" s="3"/>
    </row>
    <row r="106" spans="2:8" ht="15.75">
      <c r="B106" s="4"/>
      <c r="C106" s="5"/>
      <c r="F106" s="6"/>
      <c r="G106" s="6"/>
      <c r="H106" s="6"/>
    </row>
    <row r="107" spans="2:8">
      <c r="B107" s="7"/>
      <c r="C107" s="7"/>
      <c r="D107" s="7"/>
      <c r="E107" s="7"/>
      <c r="F107" s="7"/>
      <c r="G107" s="8"/>
      <c r="H107" s="8"/>
    </row>
    <row r="108" spans="2:8">
      <c r="B108" s="9"/>
      <c r="C108" s="9"/>
      <c r="D108" s="10"/>
      <c r="E108" s="10"/>
      <c r="F108" s="11"/>
      <c r="G108" s="11"/>
      <c r="H108" s="11"/>
    </row>
    <row r="109" spans="2:8">
      <c r="B109" s="12"/>
      <c r="C109" s="13"/>
      <c r="D109" s="21" t="s">
        <v>6</v>
      </c>
      <c r="E109" s="35" t="s">
        <v>0</v>
      </c>
      <c r="F109" s="35" t="s">
        <v>3</v>
      </c>
      <c r="G109" s="35" t="s">
        <v>2</v>
      </c>
    </row>
    <row r="110" spans="2:8">
      <c r="B110" s="12"/>
      <c r="D110" s="15"/>
      <c r="E110" s="15"/>
      <c r="F110" s="31"/>
      <c r="G110" s="31"/>
    </row>
    <row r="111" spans="2:8">
      <c r="C111" s="27"/>
      <c r="D111" s="30" t="s">
        <v>4</v>
      </c>
      <c r="E111" s="22">
        <v>0</v>
      </c>
      <c r="F111" s="47">
        <f>E111/140264743</f>
        <v>0</v>
      </c>
      <c r="G111" s="23"/>
    </row>
    <row r="112" spans="2:8">
      <c r="C112" s="38"/>
      <c r="D112" s="39" t="s">
        <v>5</v>
      </c>
      <c r="E112" s="40">
        <v>3155</v>
      </c>
      <c r="F112" s="48">
        <f>E112/733510255</f>
        <v>4.3012350249963441E-6</v>
      </c>
      <c r="G112" s="42">
        <v>8.67</v>
      </c>
    </row>
    <row r="113" spans="2:8">
      <c r="D113" s="18"/>
      <c r="E113" s="18"/>
      <c r="F113" s="18"/>
      <c r="G113" s="56"/>
      <c r="H113" s="18"/>
    </row>
    <row r="114" spans="2:8">
      <c r="D114" s="18"/>
      <c r="E114" s="18"/>
      <c r="F114" s="18"/>
      <c r="G114" s="56"/>
      <c r="H114" s="18"/>
    </row>
    <row r="115" spans="2:8">
      <c r="D115" s="43" t="s">
        <v>7</v>
      </c>
      <c r="E115" s="44">
        <f>SUM(E111:E114)</f>
        <v>3155</v>
      </c>
      <c r="F115" s="49">
        <f>SUM(F111:F114)</f>
        <v>4.3012350249963441E-6</v>
      </c>
      <c r="G115" s="46">
        <f>(+E111*G111+E112*G112)/E115</f>
        <v>8.67</v>
      </c>
      <c r="H115" s="18"/>
    </row>
    <row r="120" spans="2:8" ht="15.75">
      <c r="B120" s="2"/>
      <c r="C120" s="2" t="s">
        <v>1</v>
      </c>
      <c r="D120" s="2"/>
      <c r="E120" s="2"/>
      <c r="F120" s="2"/>
      <c r="G120" s="37">
        <v>40846</v>
      </c>
      <c r="H120" s="3"/>
    </row>
    <row r="121" spans="2:8" ht="15.75">
      <c r="B121" s="4"/>
      <c r="C121" s="5"/>
      <c r="F121" s="6"/>
      <c r="G121" s="6"/>
      <c r="H121" s="6"/>
    </row>
    <row r="122" spans="2:8">
      <c r="B122" s="7"/>
      <c r="C122" s="7"/>
      <c r="D122" s="7"/>
      <c r="E122" s="7"/>
      <c r="F122" s="7"/>
      <c r="G122" s="8"/>
      <c r="H122" s="8"/>
    </row>
    <row r="123" spans="2:8">
      <c r="B123" s="9"/>
      <c r="C123" s="9"/>
      <c r="D123" s="10"/>
      <c r="E123" s="10"/>
      <c r="F123" s="11"/>
      <c r="G123" s="11"/>
      <c r="H123" s="11"/>
    </row>
    <row r="124" spans="2:8">
      <c r="B124" s="12"/>
      <c r="C124" s="13"/>
      <c r="D124" s="21" t="s">
        <v>6</v>
      </c>
      <c r="E124" s="35" t="s">
        <v>0</v>
      </c>
      <c r="F124" s="35" t="s">
        <v>3</v>
      </c>
      <c r="G124" s="35" t="s">
        <v>2</v>
      </c>
    </row>
    <row r="125" spans="2:8">
      <c r="B125" s="12"/>
      <c r="D125" s="15"/>
      <c r="E125" s="15"/>
      <c r="F125" s="31"/>
      <c r="G125" s="31"/>
    </row>
    <row r="126" spans="2:8">
      <c r="C126" s="27"/>
      <c r="D126" s="30" t="s">
        <v>4</v>
      </c>
      <c r="E126" s="22">
        <v>0</v>
      </c>
      <c r="F126" s="47">
        <f>E126/140264743</f>
        <v>0</v>
      </c>
      <c r="G126" s="23"/>
    </row>
    <row r="127" spans="2:8">
      <c r="C127" s="38"/>
      <c r="D127" s="39" t="s">
        <v>5</v>
      </c>
      <c r="E127" s="40">
        <v>0</v>
      </c>
      <c r="F127" s="48">
        <f>E127/733510255</f>
        <v>0</v>
      </c>
      <c r="G127" s="42">
        <v>0</v>
      </c>
    </row>
    <row r="128" spans="2:8">
      <c r="D128" s="18"/>
      <c r="E128" s="18"/>
      <c r="F128" s="18"/>
      <c r="G128" s="56"/>
      <c r="H128" s="18"/>
    </row>
    <row r="129" spans="2:8">
      <c r="D129" s="18"/>
      <c r="E129" s="18"/>
      <c r="F129" s="18"/>
      <c r="G129" s="56"/>
      <c r="H129" s="18"/>
    </row>
    <row r="130" spans="2:8">
      <c r="D130" s="43" t="s">
        <v>7</v>
      </c>
      <c r="E130" s="44">
        <f>SUM(E126:E129)</f>
        <v>0</v>
      </c>
      <c r="F130" s="49">
        <f>SUM(F126:F129)</f>
        <v>0</v>
      </c>
      <c r="G130" s="46"/>
      <c r="H130" s="18"/>
    </row>
    <row r="133" spans="2:8" ht="15.75">
      <c r="B133" s="2"/>
      <c r="C133" s="2" t="s">
        <v>1</v>
      </c>
      <c r="D133" s="2"/>
      <c r="E133" s="2"/>
      <c r="F133" s="2"/>
      <c r="G133" s="37">
        <v>40877</v>
      </c>
      <c r="H133" s="3"/>
    </row>
    <row r="134" spans="2:8" ht="15.75">
      <c r="B134" s="4"/>
      <c r="C134" s="5"/>
      <c r="F134" s="6"/>
      <c r="G134" s="6"/>
      <c r="H134" s="6"/>
    </row>
    <row r="135" spans="2:8">
      <c r="B135" s="7"/>
      <c r="C135" s="7"/>
      <c r="D135" s="7"/>
      <c r="E135" s="7"/>
      <c r="F135" s="7"/>
      <c r="G135" s="8"/>
      <c r="H135" s="8"/>
    </row>
    <row r="136" spans="2:8">
      <c r="B136" s="9"/>
      <c r="C136" s="9"/>
      <c r="D136" s="10"/>
      <c r="E136" s="10"/>
      <c r="F136" s="11"/>
      <c r="G136" s="11"/>
      <c r="H136" s="11"/>
    </row>
    <row r="137" spans="2:8">
      <c r="B137" s="12"/>
      <c r="C137" s="13"/>
      <c r="D137" s="21" t="s">
        <v>6</v>
      </c>
      <c r="E137" s="35" t="s">
        <v>0</v>
      </c>
      <c r="F137" s="35" t="s">
        <v>3</v>
      </c>
      <c r="G137" s="35" t="s">
        <v>2</v>
      </c>
    </row>
    <row r="138" spans="2:8">
      <c r="B138" s="12"/>
      <c r="D138" s="15"/>
      <c r="E138" s="15"/>
      <c r="F138" s="31"/>
      <c r="G138" s="31"/>
    </row>
    <row r="139" spans="2:8">
      <c r="C139" s="27"/>
      <c r="D139" s="30" t="s">
        <v>4</v>
      </c>
      <c r="E139" s="22">
        <v>0</v>
      </c>
      <c r="F139" s="47">
        <f>E139/140264743</f>
        <v>0</v>
      </c>
      <c r="G139" s="23"/>
    </row>
    <row r="140" spans="2:8">
      <c r="C140" s="38"/>
      <c r="D140" s="39" t="s">
        <v>5</v>
      </c>
      <c r="E140" s="40">
        <v>0</v>
      </c>
      <c r="F140" s="48">
        <f>E140/733510255</f>
        <v>0</v>
      </c>
      <c r="G140" s="42">
        <v>0</v>
      </c>
    </row>
    <row r="141" spans="2:8">
      <c r="D141" s="18"/>
      <c r="E141" s="18"/>
      <c r="F141" s="18"/>
      <c r="G141" s="56"/>
      <c r="H141" s="18"/>
    </row>
    <row r="142" spans="2:8">
      <c r="D142" s="18"/>
      <c r="E142" s="18"/>
      <c r="F142" s="18"/>
      <c r="G142" s="56"/>
      <c r="H142" s="18"/>
    </row>
    <row r="143" spans="2:8">
      <c r="D143" s="43" t="s">
        <v>7</v>
      </c>
      <c r="E143" s="44">
        <f>SUM(E139:E142)</f>
        <v>0</v>
      </c>
      <c r="F143" s="49">
        <f>SUM(F139:F142)</f>
        <v>0</v>
      </c>
      <c r="G143" s="46"/>
      <c r="H143" s="18"/>
    </row>
    <row r="146" spans="2:8" ht="15.75">
      <c r="B146" s="2"/>
      <c r="C146" s="2" t="s">
        <v>1</v>
      </c>
      <c r="D146" s="2"/>
      <c r="E146" s="2"/>
      <c r="F146" s="2"/>
      <c r="G146" s="37">
        <v>40908</v>
      </c>
      <c r="H146" s="3"/>
    </row>
    <row r="147" spans="2:8" ht="15.75">
      <c r="B147" s="4"/>
      <c r="C147" s="5"/>
      <c r="F147" s="6"/>
      <c r="G147" s="6"/>
      <c r="H147" s="6"/>
    </row>
    <row r="148" spans="2:8">
      <c r="B148" s="7"/>
      <c r="C148" s="7"/>
      <c r="D148" s="7"/>
      <c r="E148" s="7"/>
      <c r="F148" s="7"/>
      <c r="G148" s="8"/>
      <c r="H148" s="8"/>
    </row>
    <row r="149" spans="2:8">
      <c r="B149" s="9"/>
      <c r="C149" s="9"/>
      <c r="D149" s="10"/>
      <c r="E149" s="10"/>
      <c r="F149" s="11"/>
      <c r="G149" s="11"/>
      <c r="H149" s="11"/>
    </row>
    <row r="150" spans="2:8">
      <c r="B150" s="12"/>
      <c r="C150" s="13"/>
      <c r="D150" s="21" t="s">
        <v>6</v>
      </c>
      <c r="E150" s="35" t="s">
        <v>0</v>
      </c>
      <c r="F150" s="35" t="s">
        <v>3</v>
      </c>
      <c r="G150" s="35" t="s">
        <v>2</v>
      </c>
    </row>
    <row r="151" spans="2:8">
      <c r="B151" s="12"/>
      <c r="D151" s="15"/>
      <c r="E151" s="15"/>
      <c r="F151" s="31"/>
      <c r="G151" s="31"/>
    </row>
    <row r="152" spans="2:8">
      <c r="C152" s="27"/>
      <c r="D152" s="30" t="s">
        <v>4</v>
      </c>
      <c r="E152" s="22">
        <v>0</v>
      </c>
      <c r="F152" s="47">
        <f>E152/140264743</f>
        <v>0</v>
      </c>
      <c r="G152" s="23"/>
    </row>
    <row r="153" spans="2:8">
      <c r="C153" s="38"/>
      <c r="D153" s="39" t="s">
        <v>5</v>
      </c>
      <c r="E153" s="40">
        <v>0</v>
      </c>
      <c r="F153" s="48">
        <f>E153/733510255</f>
        <v>0</v>
      </c>
      <c r="G153" s="42">
        <v>0</v>
      </c>
    </row>
    <row r="154" spans="2:8">
      <c r="D154" s="18"/>
      <c r="E154" s="18"/>
      <c r="F154" s="18"/>
      <c r="G154" s="56"/>
      <c r="H154" s="18"/>
    </row>
    <row r="155" spans="2:8">
      <c r="D155" s="18"/>
      <c r="E155" s="18"/>
      <c r="F155" s="18"/>
      <c r="G155" s="56"/>
      <c r="H155" s="18"/>
    </row>
    <row r="156" spans="2:8">
      <c r="D156" s="43" t="s">
        <v>7</v>
      </c>
      <c r="E156" s="44">
        <f>SUM(E152:E155)</f>
        <v>0</v>
      </c>
      <c r="F156" s="49">
        <f>SUM(F152:F155)</f>
        <v>0</v>
      </c>
      <c r="G156" s="46"/>
      <c r="H156" s="18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162"/>
  <sheetViews>
    <sheetView topLeftCell="A16" workbookViewId="0">
      <selection activeCell="I41" sqref="I41"/>
    </sheetView>
  </sheetViews>
  <sheetFormatPr baseColWidth="10" defaultRowHeight="12.75"/>
  <cols>
    <col min="1" max="1" width="3.140625" customWidth="1"/>
    <col min="2" max="2" width="2" customWidth="1"/>
    <col min="3" max="3" width="12.85546875" bestFit="1" customWidth="1"/>
    <col min="5" max="5" width="11.85546875" bestFit="1" customWidth="1"/>
    <col min="6" max="6" width="26.85546875" bestFit="1" customWidth="1"/>
  </cols>
  <sheetData>
    <row r="2" spans="1:7">
      <c r="A2" s="1"/>
      <c r="B2" s="1"/>
      <c r="C2" s="1"/>
      <c r="D2" s="1"/>
      <c r="E2" s="1"/>
      <c r="F2" s="1"/>
      <c r="G2" s="1"/>
    </row>
    <row r="3" spans="1:7" ht="15.75">
      <c r="A3" s="2"/>
      <c r="B3" s="2" t="s">
        <v>1</v>
      </c>
      <c r="C3" s="2"/>
      <c r="D3" s="2"/>
      <c r="E3" s="2"/>
      <c r="F3" s="37">
        <v>40939</v>
      </c>
      <c r="G3" s="3"/>
    </row>
    <row r="4" spans="1:7" ht="15.75">
      <c r="A4" s="4"/>
      <c r="B4" s="5"/>
      <c r="C4" s="1"/>
      <c r="D4" s="1"/>
      <c r="E4" s="6"/>
      <c r="F4" s="6"/>
      <c r="G4" s="6"/>
    </row>
    <row r="5" spans="1:7">
      <c r="A5" s="7"/>
      <c r="B5" s="7"/>
      <c r="C5" s="7"/>
      <c r="D5" s="7"/>
      <c r="E5" s="7"/>
      <c r="F5" s="8"/>
      <c r="G5" s="8"/>
    </row>
    <row r="6" spans="1:7">
      <c r="A6" s="9"/>
      <c r="B6" s="9"/>
      <c r="C6" s="10"/>
      <c r="D6" s="10"/>
      <c r="E6" s="11"/>
      <c r="F6" s="11"/>
      <c r="G6" s="11"/>
    </row>
    <row r="7" spans="1:7">
      <c r="A7" s="12"/>
      <c r="B7" s="13"/>
      <c r="C7" s="21" t="s">
        <v>6</v>
      </c>
      <c r="D7" s="35" t="s">
        <v>0</v>
      </c>
      <c r="E7" s="35" t="s">
        <v>3</v>
      </c>
      <c r="F7" s="35" t="s">
        <v>2</v>
      </c>
      <c r="G7" s="1"/>
    </row>
    <row r="8" spans="1:7">
      <c r="A8" s="12"/>
      <c r="B8" s="1"/>
      <c r="C8" s="15"/>
      <c r="D8" s="15"/>
      <c r="E8" s="31"/>
      <c r="F8" s="31"/>
      <c r="G8" s="1"/>
    </row>
    <row r="9" spans="1:7">
      <c r="A9" s="1"/>
      <c r="B9" s="27"/>
      <c r="C9" s="30" t="s">
        <v>4</v>
      </c>
      <c r="D9" s="22">
        <v>0</v>
      </c>
      <c r="E9" s="47">
        <f>D9/140264743</f>
        <v>0</v>
      </c>
      <c r="F9" s="23"/>
      <c r="G9" s="1"/>
    </row>
    <row r="10" spans="1:7">
      <c r="A10" s="1"/>
      <c r="B10" s="38"/>
      <c r="C10" s="39" t="s">
        <v>5</v>
      </c>
      <c r="D10" s="40">
        <v>0</v>
      </c>
      <c r="E10" s="48">
        <f>D10/733510255</f>
        <v>0</v>
      </c>
      <c r="F10" s="54">
        <v>0</v>
      </c>
      <c r="G10" s="1"/>
    </row>
    <row r="11" spans="1:7">
      <c r="A11" s="1"/>
      <c r="B11" s="1"/>
      <c r="C11" s="18"/>
      <c r="D11" s="18"/>
      <c r="E11" s="18"/>
      <c r="F11" s="18"/>
      <c r="G11" s="18"/>
    </row>
    <row r="12" spans="1:7">
      <c r="A12" s="1"/>
      <c r="B12" s="1"/>
      <c r="C12" s="18"/>
      <c r="D12" s="18"/>
      <c r="E12" s="18"/>
      <c r="F12" s="18"/>
      <c r="G12" s="18"/>
    </row>
    <row r="13" spans="1:7">
      <c r="A13" s="1"/>
      <c r="B13" s="1"/>
      <c r="C13" s="43" t="s">
        <v>7</v>
      </c>
      <c r="D13" s="44">
        <f>SUM(D9:D12)</f>
        <v>0</v>
      </c>
      <c r="E13" s="49">
        <f>SUM(E9:E12)</f>
        <v>0</v>
      </c>
      <c r="F13" s="55"/>
      <c r="G13" s="18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 ht="15.75">
      <c r="A16" s="2"/>
      <c r="B16" s="2" t="s">
        <v>1</v>
      </c>
      <c r="C16" s="2"/>
      <c r="D16" s="2"/>
      <c r="E16" s="2"/>
      <c r="F16" s="37">
        <v>40968</v>
      </c>
      <c r="G16" s="3"/>
    </row>
    <row r="17" spans="1:7" ht="15.75">
      <c r="A17" s="4"/>
      <c r="B17" s="5"/>
      <c r="C17" s="1"/>
      <c r="D17" s="1"/>
      <c r="E17" s="6"/>
      <c r="F17" s="6"/>
      <c r="G17" s="6"/>
    </row>
    <row r="18" spans="1:7">
      <c r="A18" s="7"/>
      <c r="B18" s="7"/>
      <c r="C18" s="7"/>
      <c r="D18" s="7"/>
      <c r="E18" s="7"/>
      <c r="F18" s="8"/>
      <c r="G18" s="8"/>
    </row>
    <row r="19" spans="1:7">
      <c r="A19" s="9"/>
      <c r="B19" s="9"/>
      <c r="C19" s="10"/>
      <c r="D19" s="10"/>
      <c r="E19" s="11"/>
      <c r="F19" s="11"/>
      <c r="G19" s="11"/>
    </row>
    <row r="20" spans="1:7">
      <c r="A20" s="12"/>
      <c r="B20" s="13"/>
      <c r="C20" s="21" t="s">
        <v>6</v>
      </c>
      <c r="D20" s="35" t="s">
        <v>0</v>
      </c>
      <c r="E20" s="35" t="s">
        <v>3</v>
      </c>
      <c r="F20" s="35" t="s">
        <v>2</v>
      </c>
      <c r="G20" s="1"/>
    </row>
    <row r="21" spans="1:7">
      <c r="A21" s="12"/>
      <c r="B21" s="1"/>
      <c r="C21" s="15"/>
      <c r="D21" s="15"/>
      <c r="E21" s="31"/>
      <c r="F21" s="31"/>
      <c r="G21" s="1"/>
    </row>
    <row r="22" spans="1:7">
      <c r="A22" s="1"/>
      <c r="B22" s="27"/>
      <c r="C22" s="30" t="s">
        <v>4</v>
      </c>
      <c r="D22" s="22">
        <v>0</v>
      </c>
      <c r="E22" s="47">
        <f>D22/140264743</f>
        <v>0</v>
      </c>
      <c r="F22" s="23"/>
      <c r="G22" s="1"/>
    </row>
    <row r="23" spans="1:7">
      <c r="A23" s="1"/>
      <c r="B23" s="38"/>
      <c r="C23" s="39" t="s">
        <v>5</v>
      </c>
      <c r="D23" s="40">
        <v>36465</v>
      </c>
      <c r="E23" s="48">
        <f>D23/733510255</f>
        <v>4.9713006398254102E-5</v>
      </c>
      <c r="F23" s="54">
        <v>9.4266606470588261</v>
      </c>
      <c r="G23" s="1"/>
    </row>
    <row r="24" spans="1:7">
      <c r="A24" s="1"/>
      <c r="B24" s="1"/>
      <c r="C24" s="18"/>
      <c r="D24" s="18"/>
      <c r="E24" s="18"/>
      <c r="F24" s="56"/>
      <c r="G24" s="18"/>
    </row>
    <row r="25" spans="1:7">
      <c r="A25" s="1"/>
      <c r="B25" s="1"/>
      <c r="C25" s="18"/>
      <c r="D25" s="18"/>
      <c r="E25" s="18"/>
      <c r="F25" s="56"/>
      <c r="G25" s="18"/>
    </row>
    <row r="26" spans="1:7">
      <c r="A26" s="1"/>
      <c r="B26" s="1"/>
      <c r="C26" s="43" t="s">
        <v>7</v>
      </c>
      <c r="D26" s="44">
        <f>SUM(D22:D25)</f>
        <v>36465</v>
      </c>
      <c r="E26" s="49">
        <f>SUM(E22:E25)</f>
        <v>4.9713006398254102E-5</v>
      </c>
      <c r="F26" s="46">
        <f>(+D22*F22+D23*F23)/D26</f>
        <v>9.4266606470588261</v>
      </c>
      <c r="G26" s="18"/>
    </row>
    <row r="27" spans="1:7">
      <c r="A27" s="1"/>
      <c r="B27" s="1"/>
      <c r="C27" s="1"/>
      <c r="D27" s="1"/>
      <c r="E27" s="1"/>
      <c r="F27" s="1"/>
      <c r="G27" s="1"/>
    </row>
    <row r="28" spans="1:7" ht="15.75">
      <c r="A28" s="2"/>
      <c r="B28" s="2" t="s">
        <v>1</v>
      </c>
      <c r="C28" s="2"/>
      <c r="D28" s="2"/>
      <c r="E28" s="2"/>
      <c r="F28" s="37">
        <v>40999</v>
      </c>
      <c r="G28" s="3"/>
    </row>
    <row r="29" spans="1:7" ht="15.75">
      <c r="A29" s="4"/>
      <c r="B29" s="5"/>
      <c r="C29" s="1"/>
      <c r="D29" s="1"/>
      <c r="E29" s="6"/>
      <c r="F29" s="6"/>
      <c r="G29" s="6"/>
    </row>
    <row r="30" spans="1:7">
      <c r="A30" s="7"/>
      <c r="B30" s="7"/>
      <c r="C30" s="7"/>
      <c r="D30" s="7"/>
      <c r="E30" s="7"/>
      <c r="F30" s="8"/>
      <c r="G30" s="8"/>
    </row>
    <row r="31" spans="1:7">
      <c r="A31" s="9"/>
      <c r="B31" s="9"/>
      <c r="C31" s="10"/>
      <c r="D31" s="10"/>
      <c r="E31" s="11"/>
      <c r="F31" s="11"/>
      <c r="G31" s="11"/>
    </row>
    <row r="32" spans="1:7">
      <c r="A32" s="12"/>
      <c r="B32" s="13"/>
      <c r="C32" s="21" t="s">
        <v>6</v>
      </c>
      <c r="D32" s="35" t="s">
        <v>0</v>
      </c>
      <c r="E32" s="35" t="s">
        <v>3</v>
      </c>
      <c r="F32" s="35" t="s">
        <v>2</v>
      </c>
      <c r="G32" s="1"/>
    </row>
    <row r="33" spans="1:7">
      <c r="A33" s="12"/>
      <c r="B33" s="1"/>
      <c r="C33" s="15"/>
      <c r="D33" s="15"/>
      <c r="E33" s="31"/>
      <c r="F33" s="31"/>
      <c r="G33" s="1"/>
    </row>
    <row r="34" spans="1:7">
      <c r="A34" s="1"/>
      <c r="B34" s="27"/>
      <c r="C34" s="30" t="s">
        <v>4</v>
      </c>
      <c r="D34" s="22">
        <v>0</v>
      </c>
      <c r="E34" s="47">
        <f>D34/140264743</f>
        <v>0</v>
      </c>
      <c r="F34" s="23"/>
      <c r="G34" s="1"/>
    </row>
    <row r="35" spans="1:7">
      <c r="A35" s="1"/>
      <c r="B35" s="38"/>
      <c r="C35" s="39" t="s">
        <v>5</v>
      </c>
      <c r="D35" s="40">
        <v>21153</v>
      </c>
      <c r="E35" s="48">
        <f>D35/733510255</f>
        <v>2.8838042625593556E-5</v>
      </c>
      <c r="F35" s="54">
        <v>9.4266606470588261</v>
      </c>
      <c r="G35" s="1"/>
    </row>
    <row r="36" spans="1:7">
      <c r="A36" s="1"/>
      <c r="B36" s="1"/>
      <c r="C36" s="18"/>
      <c r="D36" s="18"/>
      <c r="E36" s="18"/>
      <c r="F36" s="18"/>
      <c r="G36" s="18"/>
    </row>
    <row r="37" spans="1:7">
      <c r="A37" s="1"/>
      <c r="B37" s="1"/>
      <c r="C37" s="18"/>
      <c r="D37" s="18"/>
      <c r="E37" s="18"/>
      <c r="F37" s="18"/>
      <c r="G37" s="18"/>
    </row>
    <row r="38" spans="1:7">
      <c r="A38" s="1"/>
      <c r="B38" s="1"/>
      <c r="C38" s="43" t="s">
        <v>7</v>
      </c>
      <c r="D38" s="44">
        <f>SUM(D34:D37)</f>
        <v>21153</v>
      </c>
      <c r="E38" s="49">
        <f>SUM(E34:E37)</f>
        <v>2.8838042625593556E-5</v>
      </c>
      <c r="F38" s="55">
        <f>(+D34*F34+D35*F35)/D38</f>
        <v>9.4266606470588261</v>
      </c>
      <c r="G38" s="18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 ht="15.75">
      <c r="A41" s="2"/>
      <c r="B41" s="2" t="s">
        <v>1</v>
      </c>
      <c r="C41" s="2"/>
      <c r="D41" s="2"/>
      <c r="E41" s="2"/>
      <c r="F41" s="37">
        <v>41029</v>
      </c>
      <c r="G41" s="3"/>
    </row>
    <row r="42" spans="1:7" ht="15.75">
      <c r="A42" s="4"/>
      <c r="B42" s="5"/>
      <c r="C42" s="1"/>
      <c r="D42" s="1"/>
      <c r="E42" s="6"/>
      <c r="F42" s="6"/>
      <c r="G42" s="6"/>
    </row>
    <row r="43" spans="1:7">
      <c r="A43" s="7"/>
      <c r="B43" s="7"/>
      <c r="C43" s="7"/>
      <c r="D43" s="7"/>
      <c r="E43" s="7"/>
      <c r="F43" s="8"/>
      <c r="G43" s="8"/>
    </row>
    <row r="44" spans="1:7">
      <c r="A44" s="9"/>
      <c r="B44" s="9"/>
      <c r="C44" s="10"/>
      <c r="D44" s="10"/>
      <c r="E44" s="11"/>
      <c r="F44" s="11"/>
      <c r="G44" s="11"/>
    </row>
    <row r="45" spans="1:7">
      <c r="A45" s="12"/>
      <c r="B45" s="13"/>
      <c r="C45" s="21" t="s">
        <v>6</v>
      </c>
      <c r="D45" s="35" t="s">
        <v>0</v>
      </c>
      <c r="E45" s="35" t="s">
        <v>3</v>
      </c>
      <c r="F45" s="35" t="s">
        <v>2</v>
      </c>
      <c r="G45" s="1"/>
    </row>
    <row r="46" spans="1:7">
      <c r="A46" s="12"/>
      <c r="B46" s="1"/>
      <c r="C46" s="15"/>
      <c r="D46" s="15"/>
      <c r="E46" s="31"/>
      <c r="F46" s="31"/>
      <c r="G46" s="1"/>
    </row>
    <row r="47" spans="1:7">
      <c r="A47" s="1"/>
      <c r="B47" s="27"/>
      <c r="C47" s="30" t="s">
        <v>4</v>
      </c>
      <c r="D47" s="22">
        <v>0</v>
      </c>
      <c r="E47" s="47">
        <f>D47/140264743</f>
        <v>0</v>
      </c>
      <c r="F47" s="23"/>
      <c r="G47" s="1"/>
    </row>
    <row r="48" spans="1:7">
      <c r="A48" s="1"/>
      <c r="B48" s="38"/>
      <c r="C48" s="39" t="s">
        <v>5</v>
      </c>
      <c r="D48" s="40">
        <v>21153</v>
      </c>
      <c r="E48" s="48">
        <f>D48/733510255</f>
        <v>2.8838042625593556E-5</v>
      </c>
      <c r="F48" s="54">
        <v>9.43</v>
      </c>
      <c r="G48" s="1"/>
    </row>
    <row r="49" spans="1:8">
      <c r="A49" s="1"/>
      <c r="B49" s="1"/>
      <c r="C49" s="18"/>
      <c r="D49" s="18"/>
      <c r="E49" s="18"/>
      <c r="F49" s="18"/>
      <c r="G49" s="18"/>
    </row>
    <row r="50" spans="1:8">
      <c r="A50" s="1"/>
      <c r="B50" s="1"/>
      <c r="C50" s="18"/>
      <c r="D50" s="18"/>
      <c r="E50" s="18"/>
      <c r="F50" s="18"/>
      <c r="G50" s="18"/>
    </row>
    <row r="51" spans="1:8">
      <c r="A51" s="1"/>
      <c r="B51" s="1"/>
      <c r="C51" s="43" t="s">
        <v>7</v>
      </c>
      <c r="D51" s="44">
        <f>SUM(D47:D50)</f>
        <v>21153</v>
      </c>
      <c r="E51" s="49">
        <f>SUM(E47:E50)</f>
        <v>2.8838042625593556E-5</v>
      </c>
      <c r="F51" s="55">
        <f>(+D47*F47+D48*F48)/D51</f>
        <v>9.43</v>
      </c>
      <c r="G51" s="18"/>
    </row>
    <row r="52" spans="1:8">
      <c r="A52" s="1"/>
      <c r="B52" s="1"/>
      <c r="C52" s="1"/>
      <c r="D52" s="1"/>
      <c r="E52" s="1"/>
      <c r="F52" s="1"/>
      <c r="G52" s="1"/>
    </row>
    <row r="53" spans="1:8">
      <c r="A53" s="1"/>
      <c r="B53" s="1"/>
      <c r="C53" s="1"/>
      <c r="D53" s="1"/>
      <c r="E53" s="1"/>
      <c r="F53" s="1"/>
      <c r="G53" s="1"/>
    </row>
    <row r="54" spans="1:8">
      <c r="A54" s="1"/>
      <c r="B54" s="1"/>
      <c r="C54" s="1"/>
      <c r="D54" s="1"/>
      <c r="E54" s="1"/>
      <c r="F54" s="1"/>
      <c r="G54" s="1"/>
    </row>
    <row r="55" spans="1:8" ht="15.75">
      <c r="A55" s="2"/>
      <c r="B55" s="2" t="s">
        <v>1</v>
      </c>
      <c r="C55" s="2"/>
      <c r="D55" s="2"/>
      <c r="E55" s="2"/>
      <c r="F55" s="37">
        <v>41059</v>
      </c>
      <c r="G55" s="3"/>
    </row>
    <row r="56" spans="1:8" ht="15.75">
      <c r="A56" s="4"/>
      <c r="B56" s="5"/>
      <c r="C56" s="1"/>
      <c r="D56" s="1"/>
      <c r="E56" s="6"/>
      <c r="F56" s="6"/>
      <c r="G56" s="6"/>
    </row>
    <row r="57" spans="1:8">
      <c r="A57" s="7"/>
      <c r="B57" s="7"/>
      <c r="C57" s="7"/>
      <c r="D57" s="7"/>
      <c r="E57" s="7"/>
      <c r="F57" s="8"/>
      <c r="G57" s="8"/>
    </row>
    <row r="58" spans="1:8">
      <c r="A58" s="9"/>
      <c r="B58" s="9"/>
      <c r="C58" s="10"/>
      <c r="D58" s="10"/>
      <c r="E58" s="11"/>
      <c r="F58" s="11"/>
      <c r="G58" s="11"/>
    </row>
    <row r="59" spans="1:8">
      <c r="A59" s="12"/>
      <c r="B59" s="13"/>
      <c r="C59" s="21" t="s">
        <v>6</v>
      </c>
      <c r="D59" s="35" t="s">
        <v>0</v>
      </c>
      <c r="E59" s="35" t="s">
        <v>3</v>
      </c>
      <c r="F59" s="35" t="s">
        <v>2</v>
      </c>
      <c r="G59" s="1"/>
    </row>
    <row r="60" spans="1:8">
      <c r="A60" s="12"/>
      <c r="B60" s="1"/>
      <c r="C60" s="15"/>
      <c r="D60" s="15"/>
      <c r="E60" s="31"/>
      <c r="F60" s="31"/>
      <c r="G60" s="1"/>
    </row>
    <row r="61" spans="1:8">
      <c r="A61" s="1"/>
      <c r="B61" s="27"/>
      <c r="C61" s="30" t="s">
        <v>4</v>
      </c>
      <c r="D61" s="22">
        <v>0</v>
      </c>
      <c r="E61" s="47">
        <f>D61/140264743</f>
        <v>0</v>
      </c>
      <c r="F61" s="23"/>
      <c r="G61" s="1"/>
    </row>
    <row r="62" spans="1:8">
      <c r="A62" s="1"/>
      <c r="B62" s="38"/>
      <c r="C62" s="39" t="s">
        <v>5</v>
      </c>
      <c r="D62" s="40">
        <f>21153+31319</f>
        <v>52472</v>
      </c>
      <c r="E62" s="48">
        <f>D62/733510255</f>
        <v>7.1535468853124617E-5</v>
      </c>
      <c r="F62" s="54">
        <v>8.7100000000000009</v>
      </c>
      <c r="H62" s="1"/>
    </row>
    <row r="63" spans="1:8">
      <c r="A63" s="1"/>
      <c r="B63" s="1"/>
      <c r="C63" s="18"/>
      <c r="D63" s="18"/>
      <c r="E63" s="18"/>
      <c r="F63" s="18"/>
      <c r="G63" s="18"/>
    </row>
    <row r="64" spans="1:8">
      <c r="A64" s="1"/>
      <c r="B64" s="1"/>
      <c r="C64" s="18"/>
      <c r="D64" s="18"/>
      <c r="E64" s="18"/>
      <c r="F64" s="18"/>
      <c r="G64" s="18"/>
    </row>
    <row r="65" spans="1:7">
      <c r="A65" s="1"/>
      <c r="B65" s="1"/>
      <c r="C65" s="43" t="s">
        <v>7</v>
      </c>
      <c r="D65" s="44">
        <f>SUM(D61:D64)</f>
        <v>52472</v>
      </c>
      <c r="E65" s="49">
        <f>SUM(E61:E64)</f>
        <v>7.1535468853124617E-5</v>
      </c>
      <c r="F65" s="55">
        <f>(+D61*F61+D62*F62)/D65</f>
        <v>8.7100000000000009</v>
      </c>
      <c r="G65" s="18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 ht="15.75">
      <c r="A69" s="2"/>
      <c r="B69" s="2" t="s">
        <v>1</v>
      </c>
      <c r="C69" s="2"/>
      <c r="D69" s="2"/>
      <c r="E69" s="2"/>
      <c r="F69" s="37">
        <v>41090</v>
      </c>
      <c r="G69" s="3"/>
    </row>
    <row r="70" spans="1:7" ht="15.75">
      <c r="A70" s="4"/>
      <c r="B70" s="5"/>
      <c r="C70" s="1"/>
      <c r="D70" s="1"/>
      <c r="E70" s="6"/>
      <c r="F70" s="6"/>
      <c r="G70" s="6"/>
    </row>
    <row r="71" spans="1:7">
      <c r="A71" s="7"/>
      <c r="B71" s="7"/>
      <c r="C71" s="7"/>
      <c r="D71" s="7"/>
      <c r="E71" s="7"/>
      <c r="F71" s="8"/>
      <c r="G71" s="8"/>
    </row>
    <row r="72" spans="1:7">
      <c r="A72" s="9"/>
      <c r="B72" s="9"/>
      <c r="C72" s="10"/>
      <c r="D72" s="10"/>
      <c r="E72" s="11"/>
      <c r="F72" s="11"/>
      <c r="G72" s="11"/>
    </row>
    <row r="73" spans="1:7">
      <c r="A73" s="12"/>
      <c r="B73" s="13"/>
      <c r="C73" s="21" t="s">
        <v>6</v>
      </c>
      <c r="D73" s="35" t="s">
        <v>0</v>
      </c>
      <c r="E73" s="35" t="s">
        <v>3</v>
      </c>
      <c r="F73" s="35" t="s">
        <v>2</v>
      </c>
      <c r="G73" s="1"/>
    </row>
    <row r="74" spans="1:7">
      <c r="A74" s="12"/>
      <c r="B74" s="1"/>
      <c r="C74" s="15"/>
      <c r="D74" s="15"/>
      <c r="E74" s="31"/>
      <c r="F74" s="31"/>
      <c r="G74" s="1"/>
    </row>
    <row r="75" spans="1:7">
      <c r="A75" s="1"/>
      <c r="B75" s="27"/>
      <c r="C75" s="30" t="s">
        <v>4</v>
      </c>
      <c r="D75" s="22">
        <v>0</v>
      </c>
      <c r="E75" s="47">
        <f>D75/140264743</f>
        <v>0</v>
      </c>
      <c r="F75" s="23"/>
      <c r="G75" s="1"/>
    </row>
    <row r="76" spans="1:7">
      <c r="A76" s="1"/>
      <c r="B76" s="38"/>
      <c r="C76" s="39" t="s">
        <v>5</v>
      </c>
      <c r="D76" s="40">
        <f>21153+31319-10000</f>
        <v>42472</v>
      </c>
      <c r="E76" s="48">
        <f>D76/733510255</f>
        <v>5.7902394288952374E-5</v>
      </c>
      <c r="F76" s="54">
        <v>8.7100000000000009</v>
      </c>
    </row>
    <row r="77" spans="1:7">
      <c r="A77" s="1"/>
      <c r="B77" s="1"/>
      <c r="C77" s="18"/>
      <c r="D77" s="18"/>
      <c r="E77" s="18"/>
      <c r="F77" s="18"/>
      <c r="G77" s="18"/>
    </row>
    <row r="78" spans="1:7">
      <c r="A78" s="1"/>
      <c r="B78" s="1"/>
      <c r="C78" s="18"/>
      <c r="D78" s="18"/>
      <c r="E78" s="18"/>
      <c r="F78" s="18"/>
      <c r="G78" s="18"/>
    </row>
    <row r="79" spans="1:7">
      <c r="A79" s="1"/>
      <c r="B79" s="1"/>
      <c r="C79" s="43" t="s">
        <v>7</v>
      </c>
      <c r="D79" s="44">
        <f>SUM(D75:D78)</f>
        <v>42472</v>
      </c>
      <c r="E79" s="49">
        <f>SUM(E75:E78)</f>
        <v>5.7902394288952374E-5</v>
      </c>
      <c r="F79" s="55">
        <f>(+D75*F75+D76*F76)/D79</f>
        <v>8.7100000000000009</v>
      </c>
      <c r="G79" s="18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 ht="15.75">
      <c r="A82" s="2"/>
      <c r="B82" s="2" t="s">
        <v>1</v>
      </c>
      <c r="C82" s="2"/>
      <c r="D82" s="2"/>
      <c r="E82" s="2"/>
      <c r="F82" s="37">
        <v>41121</v>
      </c>
      <c r="G82" s="3"/>
    </row>
    <row r="83" spans="1:7" ht="15.75">
      <c r="A83" s="4"/>
      <c r="B83" s="5"/>
      <c r="C83" s="1"/>
      <c r="D83" s="1"/>
      <c r="E83" s="6"/>
      <c r="F83" s="6"/>
      <c r="G83" s="6"/>
    </row>
    <row r="84" spans="1:7">
      <c r="A84" s="7"/>
      <c r="B84" s="7"/>
      <c r="C84" s="7"/>
      <c r="D84" s="7"/>
      <c r="E84" s="7"/>
      <c r="F84" s="8"/>
      <c r="G84" s="8"/>
    </row>
    <row r="85" spans="1:7">
      <c r="A85" s="9"/>
      <c r="B85" s="9"/>
      <c r="C85" s="10"/>
      <c r="D85" s="10"/>
      <c r="E85" s="11"/>
      <c r="F85" s="11"/>
      <c r="G85" s="11"/>
    </row>
    <row r="86" spans="1:7">
      <c r="A86" s="12"/>
      <c r="B86" s="13"/>
      <c r="C86" s="21" t="s">
        <v>6</v>
      </c>
      <c r="D86" s="35" t="s">
        <v>0</v>
      </c>
      <c r="E86" s="35" t="s">
        <v>3</v>
      </c>
      <c r="F86" s="35" t="s">
        <v>2</v>
      </c>
      <c r="G86" s="1"/>
    </row>
    <row r="87" spans="1:7">
      <c r="A87" s="12"/>
      <c r="B87" s="1"/>
      <c r="C87" s="15"/>
      <c r="D87" s="15"/>
      <c r="E87" s="31"/>
      <c r="F87" s="31"/>
      <c r="G87" s="1"/>
    </row>
    <row r="88" spans="1:7">
      <c r="A88" s="1"/>
      <c r="B88" s="27"/>
      <c r="C88" s="30" t="s">
        <v>4</v>
      </c>
      <c r="D88" s="22">
        <v>0</v>
      </c>
      <c r="E88" s="47">
        <f>D88/140264743</f>
        <v>0</v>
      </c>
      <c r="F88" s="23"/>
      <c r="G88" s="1"/>
    </row>
    <row r="89" spans="1:7">
      <c r="A89" s="1"/>
      <c r="B89" s="38"/>
      <c r="C89" s="39" t="s">
        <v>5</v>
      </c>
      <c r="D89" s="40">
        <v>0</v>
      </c>
      <c r="E89" s="48">
        <f>D89/733510255</f>
        <v>0</v>
      </c>
      <c r="F89" s="54">
        <v>8.7100000000000009</v>
      </c>
    </row>
    <row r="90" spans="1:7">
      <c r="A90" s="1"/>
      <c r="B90" s="1"/>
      <c r="C90" s="18"/>
      <c r="D90" s="18"/>
      <c r="E90" s="18"/>
      <c r="F90" s="18"/>
      <c r="G90" s="18"/>
    </row>
    <row r="91" spans="1:7">
      <c r="A91" s="1"/>
      <c r="B91" s="1"/>
      <c r="C91" s="18"/>
      <c r="D91" s="18"/>
      <c r="E91" s="18"/>
      <c r="F91" s="18"/>
      <c r="G91" s="18"/>
    </row>
    <row r="92" spans="1:7">
      <c r="A92" s="1"/>
      <c r="B92" s="1"/>
      <c r="C92" s="43" t="s">
        <v>7</v>
      </c>
      <c r="D92" s="44">
        <f>SUM(D88:D91)</f>
        <v>0</v>
      </c>
      <c r="E92" s="49">
        <f>SUM(E88:E91)</f>
        <v>0</v>
      </c>
      <c r="F92" s="55" t="e">
        <f>(+D88*F88+D89*F89)/D92</f>
        <v>#DIV/0!</v>
      </c>
      <c r="G92" s="18"/>
    </row>
    <row r="93" spans="1:7">
      <c r="A93" s="1"/>
      <c r="B93" s="1"/>
      <c r="C93" s="43"/>
      <c r="D93" s="44"/>
      <c r="E93" s="49"/>
      <c r="F93" s="55"/>
      <c r="G93" s="18"/>
    </row>
    <row r="94" spans="1:7">
      <c r="A94" s="1"/>
      <c r="B94" s="1"/>
      <c r="C94" s="1"/>
      <c r="D94" s="1"/>
      <c r="E94" s="1"/>
      <c r="F94" s="1"/>
      <c r="G94" s="1"/>
    </row>
    <row r="95" spans="1:7" ht="15.75">
      <c r="A95" s="2"/>
      <c r="B95" s="2" t="s">
        <v>1</v>
      </c>
      <c r="C95" s="2"/>
      <c r="D95" s="2"/>
      <c r="E95" s="2"/>
      <c r="F95" s="37">
        <v>41152</v>
      </c>
      <c r="G95" s="3"/>
    </row>
    <row r="96" spans="1:7" ht="15.75">
      <c r="A96" s="4"/>
      <c r="B96" s="5"/>
      <c r="C96" s="1"/>
      <c r="D96" s="1"/>
      <c r="E96" s="6"/>
      <c r="F96" s="6"/>
      <c r="G96" s="6"/>
    </row>
    <row r="97" spans="1:7">
      <c r="A97" s="7"/>
      <c r="B97" s="7"/>
      <c r="C97" s="7"/>
      <c r="D97" s="7"/>
      <c r="E97" s="7"/>
      <c r="F97" s="8"/>
      <c r="G97" s="8"/>
    </row>
    <row r="98" spans="1:7">
      <c r="A98" s="9"/>
      <c r="B98" s="9"/>
      <c r="C98" s="10"/>
      <c r="D98" s="10"/>
      <c r="E98" s="11"/>
      <c r="F98" s="11"/>
      <c r="G98" s="11"/>
    </row>
    <row r="99" spans="1:7">
      <c r="A99" s="12"/>
      <c r="B99" s="13"/>
      <c r="C99" s="21" t="s">
        <v>6</v>
      </c>
      <c r="D99" s="35" t="s">
        <v>0</v>
      </c>
      <c r="E99" s="35" t="s">
        <v>3</v>
      </c>
      <c r="F99" s="35" t="s">
        <v>2</v>
      </c>
      <c r="G99" s="1"/>
    </row>
    <row r="100" spans="1:7">
      <c r="A100" s="12"/>
      <c r="B100" s="1"/>
      <c r="C100" s="15"/>
      <c r="D100" s="15"/>
      <c r="E100" s="31"/>
      <c r="F100" s="31"/>
      <c r="G100" s="1"/>
    </row>
    <row r="101" spans="1:7">
      <c r="A101" s="1"/>
      <c r="B101" s="27"/>
      <c r="C101" s="30" t="s">
        <v>4</v>
      </c>
      <c r="D101" s="22">
        <v>0</v>
      </c>
      <c r="E101" s="47">
        <f>D101/140264743</f>
        <v>0</v>
      </c>
      <c r="F101" s="23"/>
      <c r="G101" s="1"/>
    </row>
    <row r="102" spans="1:7">
      <c r="A102" s="1"/>
      <c r="B102" s="38"/>
      <c r="C102" s="39" t="s">
        <v>5</v>
      </c>
      <c r="D102" s="40">
        <v>0</v>
      </c>
      <c r="E102" s="48">
        <f>D102/733510255</f>
        <v>0</v>
      </c>
      <c r="F102" s="42"/>
      <c r="G102" s="1"/>
    </row>
    <row r="103" spans="1:7">
      <c r="A103" s="1"/>
      <c r="B103" s="1"/>
      <c r="C103" s="18"/>
      <c r="D103" s="18"/>
      <c r="E103" s="18"/>
      <c r="F103" s="56"/>
      <c r="G103" s="18"/>
    </row>
    <row r="104" spans="1:7">
      <c r="A104" s="1"/>
      <c r="B104" s="1"/>
      <c r="C104" s="18"/>
      <c r="D104" s="18"/>
      <c r="E104" s="18"/>
      <c r="F104" s="56"/>
      <c r="G104" s="18"/>
    </row>
    <row r="105" spans="1:7">
      <c r="A105" s="1"/>
      <c r="B105" s="1"/>
      <c r="C105" s="43" t="s">
        <v>7</v>
      </c>
      <c r="D105" s="44">
        <f>SUM(D101:D104)</f>
        <v>0</v>
      </c>
      <c r="E105" s="49">
        <f>SUM(E101:E104)</f>
        <v>0</v>
      </c>
      <c r="F105" s="46"/>
      <c r="G105" s="18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 ht="15.75">
      <c r="A108" s="2"/>
      <c r="B108" s="2" t="s">
        <v>1</v>
      </c>
      <c r="C108" s="2"/>
      <c r="D108" s="2"/>
      <c r="E108" s="2"/>
      <c r="F108" s="37">
        <v>41182</v>
      </c>
      <c r="G108" s="3"/>
    </row>
    <row r="109" spans="1:7" ht="15.75">
      <c r="A109" s="4"/>
      <c r="B109" s="5"/>
      <c r="C109" s="1"/>
      <c r="D109" s="1"/>
      <c r="E109" s="6"/>
      <c r="F109" s="6"/>
      <c r="G109" s="6"/>
    </row>
    <row r="110" spans="1:7">
      <c r="A110" s="7"/>
      <c r="B110" s="7"/>
      <c r="C110" s="7"/>
      <c r="D110" s="7"/>
      <c r="E110" s="7"/>
      <c r="F110" s="8"/>
      <c r="G110" s="8"/>
    </row>
    <row r="111" spans="1:7">
      <c r="A111" s="9"/>
      <c r="B111" s="9"/>
      <c r="C111" s="10"/>
      <c r="D111" s="10"/>
      <c r="E111" s="11"/>
      <c r="F111" s="11"/>
      <c r="G111" s="11"/>
    </row>
    <row r="112" spans="1:7">
      <c r="A112" s="12"/>
      <c r="B112" s="13"/>
      <c r="C112" s="21" t="s">
        <v>6</v>
      </c>
      <c r="D112" s="35" t="s">
        <v>0</v>
      </c>
      <c r="E112" s="35" t="s">
        <v>3</v>
      </c>
      <c r="F112" s="35" t="s">
        <v>2</v>
      </c>
      <c r="G112" s="1"/>
    </row>
    <row r="113" spans="1:7">
      <c r="A113" s="12"/>
      <c r="B113" s="1"/>
      <c r="C113" s="15"/>
      <c r="D113" s="15"/>
      <c r="E113" s="31"/>
      <c r="F113" s="31"/>
      <c r="G113" s="1"/>
    </row>
    <row r="114" spans="1:7">
      <c r="A114" s="1"/>
      <c r="B114" s="27"/>
      <c r="C114" s="30" t="s">
        <v>4</v>
      </c>
      <c r="D114" s="22">
        <v>0</v>
      </c>
      <c r="E114" s="47">
        <f>D114/140264743</f>
        <v>0</v>
      </c>
      <c r="F114" s="23"/>
      <c r="G114" s="1"/>
    </row>
    <row r="115" spans="1:7">
      <c r="A115" s="1"/>
      <c r="B115" s="38"/>
      <c r="C115" s="39" t="s">
        <v>5</v>
      </c>
      <c r="D115" s="40">
        <v>0</v>
      </c>
      <c r="E115" s="48">
        <f>D115/733510255</f>
        <v>0</v>
      </c>
      <c r="F115" s="42">
        <v>0</v>
      </c>
      <c r="G115" s="1"/>
    </row>
    <row r="116" spans="1:7">
      <c r="A116" s="1"/>
      <c r="B116" s="1"/>
      <c r="C116" s="18"/>
      <c r="D116" s="18"/>
      <c r="E116" s="18"/>
      <c r="F116" s="56"/>
      <c r="G116" s="18"/>
    </row>
    <row r="117" spans="1:7">
      <c r="A117" s="1"/>
      <c r="B117" s="1"/>
      <c r="C117" s="18"/>
      <c r="D117" s="18"/>
      <c r="E117" s="18"/>
      <c r="F117" s="56"/>
      <c r="G117" s="18"/>
    </row>
    <row r="118" spans="1:7">
      <c r="A118" s="1"/>
      <c r="B118" s="1"/>
      <c r="C118" s="43" t="s">
        <v>7</v>
      </c>
      <c r="D118" s="44">
        <f>SUM(D114:D117)</f>
        <v>0</v>
      </c>
      <c r="E118" s="49">
        <f>SUM(E114:E117)</f>
        <v>0</v>
      </c>
      <c r="F118" s="46"/>
      <c r="G118" s="18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 ht="15.75">
      <c r="A123" s="2"/>
      <c r="B123" s="2" t="s">
        <v>1</v>
      </c>
      <c r="C123" s="2"/>
      <c r="D123" s="2"/>
      <c r="E123" s="2"/>
      <c r="F123" s="37">
        <v>41213</v>
      </c>
      <c r="G123" s="3"/>
    </row>
    <row r="124" spans="1:7" ht="15.75">
      <c r="A124" s="4"/>
      <c r="B124" s="5"/>
      <c r="C124" s="1"/>
      <c r="D124" s="1"/>
      <c r="E124" s="6"/>
      <c r="F124" s="6"/>
      <c r="G124" s="6"/>
    </row>
    <row r="125" spans="1:7">
      <c r="A125" s="7"/>
      <c r="B125" s="7"/>
      <c r="C125" s="7"/>
      <c r="D125" s="7"/>
      <c r="E125" s="7"/>
      <c r="F125" s="8"/>
      <c r="G125" s="8"/>
    </row>
    <row r="126" spans="1:7">
      <c r="A126" s="9"/>
      <c r="B126" s="9"/>
      <c r="C126" s="10"/>
      <c r="D126" s="10"/>
      <c r="E126" s="11"/>
      <c r="F126" s="11"/>
      <c r="G126" s="11"/>
    </row>
    <row r="127" spans="1:7">
      <c r="A127" s="12"/>
      <c r="B127" s="13"/>
      <c r="C127" s="21" t="s">
        <v>6</v>
      </c>
      <c r="D127" s="35" t="s">
        <v>0</v>
      </c>
      <c r="E127" s="35" t="s">
        <v>3</v>
      </c>
      <c r="F127" s="35" t="s">
        <v>2</v>
      </c>
      <c r="G127" s="1"/>
    </row>
    <row r="128" spans="1:7">
      <c r="A128" s="12"/>
      <c r="B128" s="1"/>
      <c r="C128" s="15"/>
      <c r="D128" s="15"/>
      <c r="E128" s="31"/>
      <c r="F128" s="31"/>
      <c r="G128" s="1"/>
    </row>
    <row r="129" spans="1:7">
      <c r="A129" s="1"/>
      <c r="B129" s="27"/>
      <c r="C129" s="30" t="s">
        <v>4</v>
      </c>
      <c r="D129" s="22">
        <v>0</v>
      </c>
      <c r="E129" s="47">
        <f>D129/140264743</f>
        <v>0</v>
      </c>
      <c r="F129" s="23"/>
      <c r="G129" s="1"/>
    </row>
    <row r="130" spans="1:7">
      <c r="A130" s="1"/>
      <c r="B130" s="38"/>
      <c r="C130" s="39" t="s">
        <v>5</v>
      </c>
      <c r="D130" s="40">
        <v>0</v>
      </c>
      <c r="E130" s="48">
        <f>D130/733510255</f>
        <v>0</v>
      </c>
      <c r="F130" s="42">
        <v>0</v>
      </c>
      <c r="G130" s="1"/>
    </row>
    <row r="131" spans="1:7">
      <c r="A131" s="1"/>
      <c r="B131" s="1"/>
      <c r="C131" s="18"/>
      <c r="D131" s="18"/>
      <c r="E131" s="18"/>
      <c r="F131" s="56"/>
      <c r="G131" s="18"/>
    </row>
    <row r="132" spans="1:7">
      <c r="A132" s="1"/>
      <c r="B132" s="1"/>
      <c r="C132" s="18"/>
      <c r="D132" s="18"/>
      <c r="E132" s="18"/>
      <c r="F132" s="56"/>
      <c r="G132" s="18"/>
    </row>
    <row r="133" spans="1:7">
      <c r="A133" s="1"/>
      <c r="B133" s="1"/>
      <c r="C133" s="43" t="s">
        <v>7</v>
      </c>
      <c r="D133" s="44">
        <f>SUM(D129:D132)</f>
        <v>0</v>
      </c>
      <c r="E133" s="49">
        <f>SUM(E129:E132)</f>
        <v>0</v>
      </c>
      <c r="F133" s="46"/>
      <c r="G133" s="18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 ht="15.75">
      <c r="A136" s="2"/>
      <c r="B136" s="2" t="s">
        <v>1</v>
      </c>
      <c r="C136" s="2"/>
      <c r="D136" s="2"/>
      <c r="E136" s="2"/>
      <c r="F136" s="37">
        <v>41242</v>
      </c>
      <c r="G136" s="3"/>
    </row>
    <row r="137" spans="1:7" ht="15.75">
      <c r="A137" s="4"/>
      <c r="B137" s="5"/>
      <c r="C137" s="1"/>
      <c r="D137" s="1"/>
      <c r="E137" s="6"/>
      <c r="F137" s="6"/>
      <c r="G137" s="6"/>
    </row>
    <row r="138" spans="1:7">
      <c r="A138" s="7"/>
      <c r="B138" s="7"/>
      <c r="C138" s="7"/>
      <c r="D138" s="7"/>
      <c r="E138" s="7"/>
      <c r="F138" s="8"/>
      <c r="G138" s="8"/>
    </row>
    <row r="139" spans="1:7">
      <c r="A139" s="9"/>
      <c r="B139" s="9"/>
      <c r="C139" s="10"/>
      <c r="D139" s="10"/>
      <c r="E139" s="11"/>
      <c r="F139" s="11"/>
      <c r="G139" s="11"/>
    </row>
    <row r="140" spans="1:7">
      <c r="A140" s="12"/>
      <c r="B140" s="13"/>
      <c r="C140" s="21" t="s">
        <v>6</v>
      </c>
      <c r="D140" s="35" t="s">
        <v>0</v>
      </c>
      <c r="E140" s="35" t="s">
        <v>3</v>
      </c>
      <c r="F140" s="35" t="s">
        <v>2</v>
      </c>
      <c r="G140" s="1"/>
    </row>
    <row r="141" spans="1:7">
      <c r="A141" s="12"/>
      <c r="B141" s="1"/>
      <c r="C141" s="15"/>
      <c r="D141" s="15"/>
      <c r="E141" s="31"/>
      <c r="F141" s="31"/>
      <c r="G141" s="1"/>
    </row>
    <row r="142" spans="1:7">
      <c r="A142" s="1"/>
      <c r="B142" s="27"/>
      <c r="C142" s="30" t="s">
        <v>4</v>
      </c>
      <c r="D142" s="22">
        <v>0</v>
      </c>
      <c r="E142" s="47">
        <f>D142/140264743</f>
        <v>0</v>
      </c>
      <c r="F142" s="23"/>
      <c r="G142" s="1"/>
    </row>
    <row r="143" spans="1:7">
      <c r="A143" s="1"/>
      <c r="B143" s="38"/>
      <c r="C143" s="39" t="s">
        <v>5</v>
      </c>
      <c r="D143" s="40">
        <v>0</v>
      </c>
      <c r="E143" s="48">
        <f>D143/733510255</f>
        <v>0</v>
      </c>
      <c r="F143" s="42">
        <v>0</v>
      </c>
      <c r="G143" s="1"/>
    </row>
    <row r="144" spans="1:7">
      <c r="A144" s="1"/>
      <c r="B144" s="1"/>
      <c r="C144" s="18"/>
      <c r="D144" s="18"/>
      <c r="E144" s="18"/>
      <c r="F144" s="56"/>
      <c r="G144" s="18"/>
    </row>
    <row r="145" spans="1:7">
      <c r="A145" s="1"/>
      <c r="B145" s="1"/>
      <c r="C145" s="18"/>
      <c r="D145" s="18"/>
      <c r="E145" s="18"/>
      <c r="F145" s="56"/>
      <c r="G145" s="18"/>
    </row>
    <row r="146" spans="1:7">
      <c r="A146" s="1"/>
      <c r="B146" s="1"/>
      <c r="C146" s="43" t="s">
        <v>7</v>
      </c>
      <c r="D146" s="44">
        <f>SUM(D142:D145)</f>
        <v>0</v>
      </c>
      <c r="E146" s="49">
        <f>SUM(E142:E145)</f>
        <v>0</v>
      </c>
      <c r="F146" s="46"/>
      <c r="G146" s="18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 ht="15.75">
      <c r="A149" s="2"/>
      <c r="B149" s="2" t="s">
        <v>1</v>
      </c>
      <c r="C149" s="2"/>
      <c r="D149" s="2"/>
      <c r="E149" s="2"/>
      <c r="F149" s="37">
        <v>41274</v>
      </c>
      <c r="G149" s="3"/>
    </row>
    <row r="150" spans="1:7" ht="15.75">
      <c r="A150" s="4"/>
      <c r="B150" s="5"/>
      <c r="C150" s="1"/>
      <c r="D150" s="1"/>
      <c r="E150" s="6"/>
      <c r="F150" s="6"/>
      <c r="G150" s="6"/>
    </row>
    <row r="151" spans="1:7">
      <c r="A151" s="7"/>
      <c r="B151" s="7"/>
      <c r="C151" s="7"/>
      <c r="D151" s="7"/>
      <c r="E151" s="7"/>
      <c r="F151" s="8"/>
      <c r="G151" s="8"/>
    </row>
    <row r="152" spans="1:7">
      <c r="A152" s="9"/>
      <c r="B152" s="9"/>
      <c r="C152" s="10"/>
      <c r="D152" s="10"/>
      <c r="E152" s="11"/>
      <c r="F152" s="11"/>
      <c r="G152" s="11"/>
    </row>
    <row r="153" spans="1:7">
      <c r="A153" s="12"/>
      <c r="B153" s="13"/>
      <c r="C153" s="21" t="s">
        <v>6</v>
      </c>
      <c r="D153" s="35" t="s">
        <v>0</v>
      </c>
      <c r="E153" s="35" t="s">
        <v>3</v>
      </c>
      <c r="F153" s="35" t="s">
        <v>2</v>
      </c>
      <c r="G153" s="1"/>
    </row>
    <row r="154" spans="1:7">
      <c r="A154" s="12"/>
      <c r="B154" s="1"/>
      <c r="C154" s="15"/>
      <c r="D154" s="15"/>
      <c r="E154" s="31"/>
      <c r="F154" s="31"/>
      <c r="G154" s="1"/>
    </row>
    <row r="155" spans="1:7">
      <c r="A155" s="1"/>
      <c r="B155" s="27"/>
      <c r="C155" s="30" t="s">
        <v>4</v>
      </c>
      <c r="D155" s="22">
        <v>0</v>
      </c>
      <c r="E155" s="47">
        <f>D155/140264743</f>
        <v>0</v>
      </c>
      <c r="F155" s="23"/>
      <c r="G155" s="1"/>
    </row>
    <row r="156" spans="1:7">
      <c r="A156" s="1"/>
      <c r="B156" s="38"/>
      <c r="C156" s="39" t="s">
        <v>5</v>
      </c>
      <c r="D156" s="40">
        <v>0</v>
      </c>
      <c r="E156" s="48">
        <f>D156/733510255</f>
        <v>0</v>
      </c>
      <c r="F156" s="42">
        <v>0</v>
      </c>
      <c r="G156" s="1"/>
    </row>
    <row r="157" spans="1:7">
      <c r="A157" s="1"/>
      <c r="B157" s="1"/>
      <c r="C157" s="18"/>
      <c r="D157" s="18"/>
      <c r="E157" s="18"/>
      <c r="F157" s="56"/>
      <c r="G157" s="18"/>
    </row>
    <row r="158" spans="1:7">
      <c r="A158" s="1"/>
      <c r="B158" s="1"/>
      <c r="C158" s="18"/>
      <c r="D158" s="18"/>
      <c r="E158" s="18"/>
      <c r="F158" s="56"/>
      <c r="G158" s="18"/>
    </row>
    <row r="159" spans="1:7">
      <c r="A159" s="1"/>
      <c r="B159" s="1"/>
      <c r="C159" s="43" t="s">
        <v>7</v>
      </c>
      <c r="D159" s="44">
        <f>SUM(D155:D158)</f>
        <v>0</v>
      </c>
      <c r="E159" s="49">
        <f>SUM(E155:E158)</f>
        <v>0</v>
      </c>
      <c r="F159" s="46"/>
      <c r="G159" s="18"/>
    </row>
    <row r="160" spans="1:7">
      <c r="A160" s="1"/>
      <c r="B160" s="1"/>
      <c r="C160" s="1"/>
      <c r="D160" s="1"/>
      <c r="E160" s="1"/>
      <c r="F160" s="1"/>
      <c r="G160" s="1"/>
    </row>
    <row r="161" spans="2:7">
      <c r="B161" s="60"/>
      <c r="C161" s="60"/>
      <c r="D161" s="60"/>
      <c r="E161" s="60"/>
      <c r="F161" s="60"/>
      <c r="G161" s="60"/>
    </row>
    <row r="162" spans="2:7">
      <c r="B162" s="60"/>
      <c r="C162" s="60"/>
      <c r="D162" s="60"/>
      <c r="E162" s="60"/>
      <c r="F162" s="60"/>
      <c r="G162" s="60"/>
    </row>
  </sheetData>
  <phoneticPr fontId="1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146"/>
  <sheetViews>
    <sheetView zoomScale="85" zoomScaleNormal="85" workbookViewId="0">
      <selection activeCell="I41" sqref="I41"/>
    </sheetView>
  </sheetViews>
  <sheetFormatPr baseColWidth="10" defaultRowHeight="12.75"/>
  <cols>
    <col min="1" max="1" width="3.140625" customWidth="1"/>
    <col min="2" max="2" width="2.5703125" customWidth="1"/>
    <col min="5" max="6" width="26.85546875" bestFit="1" customWidth="1"/>
  </cols>
  <sheetData>
    <row r="2" spans="2:7" ht="15">
      <c r="B2" s="57" t="s">
        <v>1</v>
      </c>
      <c r="C2" s="57"/>
      <c r="D2" s="57"/>
      <c r="E2" s="57"/>
      <c r="F2" s="58">
        <v>41305</v>
      </c>
      <c r="G2" s="82"/>
    </row>
    <row r="3" spans="2:7" ht="15">
      <c r="B3" s="59"/>
      <c r="C3" s="60"/>
      <c r="D3" s="60"/>
      <c r="E3" s="61"/>
      <c r="F3" s="61"/>
      <c r="G3" s="82"/>
    </row>
    <row r="4" spans="2:7">
      <c r="B4" s="62"/>
      <c r="C4" s="62"/>
      <c r="D4" s="62"/>
      <c r="E4" s="62"/>
      <c r="F4" s="63"/>
      <c r="G4" s="82"/>
    </row>
    <row r="5" spans="2:7">
      <c r="B5" s="64"/>
      <c r="C5" s="65"/>
      <c r="D5" s="65"/>
      <c r="E5" s="66"/>
      <c r="F5" s="66"/>
      <c r="G5" s="82"/>
    </row>
    <row r="6" spans="2:7">
      <c r="B6" s="67"/>
      <c r="C6" s="68" t="s">
        <v>6</v>
      </c>
      <c r="D6" s="69" t="s">
        <v>0</v>
      </c>
      <c r="E6" s="69" t="s">
        <v>3</v>
      </c>
      <c r="F6" s="69" t="s">
        <v>10</v>
      </c>
      <c r="G6" s="60"/>
    </row>
    <row r="7" spans="2:7">
      <c r="B7" s="60"/>
      <c r="C7" s="70"/>
      <c r="D7" s="70"/>
      <c r="E7" s="71"/>
      <c r="F7" s="71"/>
      <c r="G7" s="60"/>
    </row>
    <row r="8" spans="2:7">
      <c r="B8" s="72"/>
      <c r="C8" s="73" t="s">
        <v>4</v>
      </c>
      <c r="D8" s="74">
        <v>0</v>
      </c>
      <c r="E8" s="75">
        <f>D8/140264743</f>
        <v>0</v>
      </c>
      <c r="F8" s="76"/>
      <c r="G8" s="60"/>
    </row>
    <row r="9" spans="2:7">
      <c r="B9" s="77"/>
      <c r="C9" s="78" t="s">
        <v>5</v>
      </c>
      <c r="D9" s="79">
        <v>0</v>
      </c>
      <c r="E9" s="80">
        <f>D9/733510255</f>
        <v>0</v>
      </c>
      <c r="F9" s="81">
        <v>0</v>
      </c>
      <c r="G9" s="60"/>
    </row>
    <row r="10" spans="2:7">
      <c r="B10" s="60"/>
      <c r="C10" s="82"/>
      <c r="D10" s="82"/>
      <c r="E10" s="82"/>
      <c r="F10" s="83"/>
      <c r="G10" s="82"/>
    </row>
    <row r="11" spans="2:7">
      <c r="B11" s="60"/>
      <c r="C11" s="82"/>
      <c r="D11" s="82"/>
      <c r="E11" s="82"/>
      <c r="F11" s="83"/>
      <c r="G11" s="82"/>
    </row>
    <row r="12" spans="2:7">
      <c r="B12" s="60"/>
      <c r="C12" s="84" t="s">
        <v>7</v>
      </c>
      <c r="D12" s="85">
        <f>SUM(D8:D11)</f>
        <v>0</v>
      </c>
      <c r="E12" s="86">
        <f>SUM(E8:E11)</f>
        <v>0</v>
      </c>
      <c r="F12" s="55"/>
      <c r="G12" s="82"/>
    </row>
    <row r="14" spans="2:7" ht="15">
      <c r="B14" s="57" t="s">
        <v>1</v>
      </c>
      <c r="C14" s="57"/>
      <c r="D14" s="57"/>
      <c r="E14" s="57"/>
      <c r="F14" s="58">
        <v>41333</v>
      </c>
      <c r="G14" s="82"/>
    </row>
    <row r="15" spans="2:7" ht="15">
      <c r="B15" s="59"/>
      <c r="C15" s="60"/>
      <c r="D15" s="60"/>
      <c r="E15" s="61"/>
      <c r="F15" s="61"/>
      <c r="G15" s="82"/>
    </row>
    <row r="16" spans="2:7">
      <c r="B16" s="62"/>
      <c r="C16" s="62"/>
      <c r="D16" s="62"/>
      <c r="E16" s="62"/>
      <c r="F16" s="63"/>
      <c r="G16" s="82"/>
    </row>
    <row r="17" spans="2:7">
      <c r="B17" s="64"/>
      <c r="C17" s="65"/>
      <c r="D17" s="65"/>
      <c r="E17" s="66"/>
      <c r="F17" s="66"/>
      <c r="G17" s="82"/>
    </row>
    <row r="18" spans="2:7">
      <c r="B18" s="67"/>
      <c r="C18" s="68" t="s">
        <v>6</v>
      </c>
      <c r="D18" s="69" t="s">
        <v>0</v>
      </c>
      <c r="E18" s="69" t="s">
        <v>3</v>
      </c>
      <c r="F18" s="69" t="s">
        <v>10</v>
      </c>
      <c r="G18" s="60"/>
    </row>
    <row r="19" spans="2:7">
      <c r="B19" s="60"/>
      <c r="C19" s="70"/>
      <c r="D19" s="70"/>
      <c r="E19" s="71"/>
      <c r="F19" s="71"/>
      <c r="G19" s="60"/>
    </row>
    <row r="20" spans="2:7">
      <c r="B20" s="72"/>
      <c r="C20" s="73" t="s">
        <v>4</v>
      </c>
      <c r="D20" s="74">
        <v>0</v>
      </c>
      <c r="E20" s="75">
        <f>D20/140264743</f>
        <v>0</v>
      </c>
      <c r="F20" s="76"/>
      <c r="G20" s="60"/>
    </row>
    <row r="21" spans="2:7">
      <c r="B21" s="77"/>
      <c r="C21" s="78" t="s">
        <v>5</v>
      </c>
      <c r="D21" s="79">
        <v>1360000</v>
      </c>
      <c r="E21" s="80">
        <f>D21/733510255</f>
        <v>1.8540981407274258E-3</v>
      </c>
      <c r="F21" s="81">
        <v>8.7080655882352946</v>
      </c>
      <c r="G21" s="60"/>
    </row>
    <row r="22" spans="2:7">
      <c r="B22" s="60"/>
      <c r="C22" s="82"/>
      <c r="D22" s="82"/>
      <c r="E22" s="82"/>
      <c r="F22" s="83"/>
      <c r="G22" s="82"/>
    </row>
    <row r="23" spans="2:7">
      <c r="B23" s="60"/>
      <c r="C23" s="82"/>
      <c r="D23" s="82"/>
      <c r="E23" s="82"/>
      <c r="F23" s="83"/>
      <c r="G23" s="82"/>
    </row>
    <row r="24" spans="2:7">
      <c r="B24" s="60"/>
      <c r="C24" s="84" t="s">
        <v>7</v>
      </c>
      <c r="D24" s="85">
        <f>SUM(D20:D23)</f>
        <v>1360000</v>
      </c>
      <c r="E24" s="86">
        <f>SUM(E20:E23)</f>
        <v>1.8540981407274258E-3</v>
      </c>
      <c r="F24" s="55">
        <f>(+D20*F20+D21*F21)/D24</f>
        <v>8.7080655882352946</v>
      </c>
      <c r="G24" s="82"/>
    </row>
    <row r="25" spans="2:7">
      <c r="B25" s="60"/>
      <c r="C25" s="84"/>
      <c r="D25" s="85"/>
      <c r="E25" s="86"/>
      <c r="F25" s="87"/>
      <c r="G25" s="82"/>
    </row>
    <row r="26" spans="2:7" ht="15">
      <c r="B26" s="57" t="s">
        <v>1</v>
      </c>
      <c r="C26" s="57"/>
      <c r="D26" s="57"/>
      <c r="E26" s="57"/>
      <c r="F26" s="58">
        <v>41364</v>
      </c>
      <c r="G26" s="82"/>
    </row>
    <row r="27" spans="2:7" ht="15">
      <c r="B27" s="59"/>
      <c r="C27" s="60"/>
      <c r="D27" s="60"/>
      <c r="E27" s="61"/>
      <c r="F27" s="61"/>
      <c r="G27" s="82"/>
    </row>
    <row r="28" spans="2:7">
      <c r="B28" s="62"/>
      <c r="C28" s="62"/>
      <c r="D28" s="62"/>
      <c r="E28" s="62"/>
      <c r="F28" s="63"/>
      <c r="G28" s="82"/>
    </row>
    <row r="29" spans="2:7">
      <c r="B29" s="64"/>
      <c r="C29" s="65"/>
      <c r="D29" s="65"/>
      <c r="E29" s="66"/>
      <c r="F29" s="66"/>
      <c r="G29" s="82"/>
    </row>
    <row r="30" spans="2:7">
      <c r="B30" s="67"/>
      <c r="C30" s="68" t="s">
        <v>6</v>
      </c>
      <c r="D30" s="69" t="s">
        <v>0</v>
      </c>
      <c r="E30" s="69" t="s">
        <v>3</v>
      </c>
      <c r="F30" s="69" t="s">
        <v>10</v>
      </c>
      <c r="G30" s="60"/>
    </row>
    <row r="31" spans="2:7">
      <c r="B31" s="60"/>
      <c r="C31" s="70"/>
      <c r="D31" s="70"/>
      <c r="E31" s="71"/>
      <c r="F31" s="71"/>
      <c r="G31" s="60"/>
    </row>
    <row r="32" spans="2:7">
      <c r="B32" s="72"/>
      <c r="C32" s="73" t="s">
        <v>4</v>
      </c>
      <c r="D32" s="74">
        <v>0</v>
      </c>
      <c r="E32" s="75">
        <f>D32/140264743</f>
        <v>0</v>
      </c>
      <c r="F32" s="76"/>
      <c r="G32" s="60"/>
    </row>
    <row r="33" spans="2:7">
      <c r="B33" s="77"/>
      <c r="C33" s="78" t="s">
        <v>5</v>
      </c>
      <c r="D33" s="79">
        <v>0</v>
      </c>
      <c r="E33" s="80">
        <f>D33/733510255</f>
        <v>0</v>
      </c>
      <c r="F33" s="81">
        <v>0</v>
      </c>
      <c r="G33" s="60"/>
    </row>
    <row r="34" spans="2:7">
      <c r="B34" s="60"/>
      <c r="C34" s="82"/>
      <c r="D34" s="82"/>
      <c r="E34" s="82"/>
      <c r="F34" s="83"/>
      <c r="G34" s="82"/>
    </row>
    <row r="35" spans="2:7">
      <c r="B35" s="60"/>
      <c r="C35" s="82"/>
      <c r="D35" s="82"/>
      <c r="E35" s="82"/>
      <c r="F35" s="83"/>
      <c r="G35" s="82"/>
    </row>
    <row r="36" spans="2:7">
      <c r="B36" s="60"/>
      <c r="C36" s="84" t="s">
        <v>7</v>
      </c>
      <c r="D36" s="85">
        <f>SUM(D32:D35)</f>
        <v>0</v>
      </c>
      <c r="E36" s="86">
        <f>SUM(E32:E35)</f>
        <v>0</v>
      </c>
      <c r="F36" s="55"/>
      <c r="G36" s="82"/>
    </row>
    <row r="37" spans="2:7">
      <c r="B37" s="60"/>
      <c r="C37" s="84"/>
      <c r="D37" s="85"/>
      <c r="E37" s="86"/>
      <c r="F37" s="87"/>
      <c r="G37" s="82"/>
    </row>
    <row r="38" spans="2:7" ht="15">
      <c r="B38" s="57" t="s">
        <v>1</v>
      </c>
      <c r="C38" s="57"/>
      <c r="D38" s="57"/>
      <c r="E38" s="57"/>
      <c r="F38" s="58">
        <v>41394</v>
      </c>
      <c r="G38" s="82"/>
    </row>
    <row r="39" spans="2:7" ht="15">
      <c r="B39" s="59"/>
      <c r="C39" s="60"/>
      <c r="D39" s="60"/>
      <c r="E39" s="61"/>
      <c r="F39" s="61"/>
      <c r="G39" s="82"/>
    </row>
    <row r="40" spans="2:7">
      <c r="B40" s="62"/>
      <c r="C40" s="62"/>
      <c r="D40" s="62"/>
      <c r="E40" s="62"/>
      <c r="F40" s="63"/>
      <c r="G40" s="82"/>
    </row>
    <row r="41" spans="2:7">
      <c r="B41" s="64"/>
      <c r="C41" s="65"/>
      <c r="D41" s="65"/>
      <c r="E41" s="66"/>
      <c r="F41" s="66"/>
      <c r="G41" s="82"/>
    </row>
    <row r="42" spans="2:7">
      <c r="B42" s="67"/>
      <c r="C42" s="68" t="s">
        <v>6</v>
      </c>
      <c r="D42" s="69" t="s">
        <v>0</v>
      </c>
      <c r="E42" s="69" t="s">
        <v>3</v>
      </c>
      <c r="F42" s="69" t="s">
        <v>10</v>
      </c>
      <c r="G42" s="60"/>
    </row>
    <row r="43" spans="2:7">
      <c r="B43" s="60"/>
      <c r="C43" s="70"/>
      <c r="D43" s="70"/>
      <c r="E43" s="71"/>
      <c r="F43" s="71"/>
      <c r="G43" s="60"/>
    </row>
    <row r="44" spans="2:7">
      <c r="B44" s="72"/>
      <c r="C44" s="73" t="s">
        <v>4</v>
      </c>
      <c r="D44" s="74">
        <v>0</v>
      </c>
      <c r="E44" s="75">
        <f>D44/140264743</f>
        <v>0</v>
      </c>
      <c r="F44" s="76"/>
      <c r="G44" s="60"/>
    </row>
    <row r="45" spans="2:7">
      <c r="B45" s="77"/>
      <c r="C45" s="78" t="s">
        <v>5</v>
      </c>
      <c r="D45" s="79">
        <v>0</v>
      </c>
      <c r="E45" s="80">
        <f>D45/733510255</f>
        <v>0</v>
      </c>
      <c r="F45" s="81">
        <v>0</v>
      </c>
      <c r="G45" s="60"/>
    </row>
    <row r="46" spans="2:7">
      <c r="B46" s="60"/>
      <c r="C46" s="82"/>
      <c r="D46" s="82"/>
      <c r="E46" s="82"/>
      <c r="F46" s="83"/>
      <c r="G46" s="82"/>
    </row>
    <row r="47" spans="2:7">
      <c r="B47" s="60"/>
      <c r="C47" s="82"/>
      <c r="D47" s="82"/>
      <c r="E47" s="82"/>
      <c r="F47" s="83"/>
      <c r="G47" s="82"/>
    </row>
    <row r="48" spans="2:7">
      <c r="B48" s="60"/>
      <c r="C48" s="84" t="s">
        <v>7</v>
      </c>
      <c r="D48" s="85">
        <f>SUM(D44:D47)</f>
        <v>0</v>
      </c>
      <c r="E48" s="86">
        <f>SUM(E44:E47)</f>
        <v>0</v>
      </c>
      <c r="F48" s="55"/>
      <c r="G48" s="82"/>
    </row>
    <row r="49" spans="2:7">
      <c r="B49" s="60"/>
      <c r="C49" s="84"/>
      <c r="D49" s="85"/>
      <c r="E49" s="86"/>
      <c r="F49" s="87"/>
      <c r="G49" s="82"/>
    </row>
    <row r="50" spans="2:7" ht="15">
      <c r="B50" s="57" t="s">
        <v>1</v>
      </c>
      <c r="C50" s="57"/>
      <c r="D50" s="57"/>
      <c r="E50" s="57"/>
      <c r="F50" s="58">
        <v>41425</v>
      </c>
      <c r="G50" s="82"/>
    </row>
    <row r="51" spans="2:7" ht="15">
      <c r="B51" s="59"/>
      <c r="C51" s="60"/>
      <c r="D51" s="60"/>
      <c r="E51" s="61"/>
      <c r="F51" s="61"/>
      <c r="G51" s="82"/>
    </row>
    <row r="52" spans="2:7">
      <c r="B52" s="62"/>
      <c r="C52" s="62"/>
      <c r="D52" s="62"/>
      <c r="E52" s="62"/>
      <c r="F52" s="63"/>
      <c r="G52" s="82"/>
    </row>
    <row r="53" spans="2:7">
      <c r="B53" s="64"/>
      <c r="C53" s="65"/>
      <c r="D53" s="65"/>
      <c r="E53" s="66"/>
      <c r="F53" s="66"/>
      <c r="G53" s="82"/>
    </row>
    <row r="54" spans="2:7">
      <c r="B54" s="67"/>
      <c r="C54" s="68" t="s">
        <v>6</v>
      </c>
      <c r="D54" s="69" t="s">
        <v>0</v>
      </c>
      <c r="E54" s="69" t="s">
        <v>3</v>
      </c>
      <c r="F54" s="69" t="s">
        <v>10</v>
      </c>
      <c r="G54" s="60"/>
    </row>
    <row r="55" spans="2:7">
      <c r="B55" s="60"/>
      <c r="C55" s="70"/>
      <c r="D55" s="70"/>
      <c r="E55" s="71"/>
      <c r="F55" s="71"/>
      <c r="G55" s="60"/>
    </row>
    <row r="56" spans="2:7">
      <c r="B56" s="72"/>
      <c r="C56" s="73" t="s">
        <v>4</v>
      </c>
      <c r="D56" s="74">
        <v>0</v>
      </c>
      <c r="E56" s="75">
        <f>D56/140264743</f>
        <v>0</v>
      </c>
      <c r="F56" s="76"/>
      <c r="G56" s="60"/>
    </row>
    <row r="57" spans="2:7">
      <c r="B57" s="77"/>
      <c r="C57" s="78" t="s">
        <v>5</v>
      </c>
      <c r="D57" s="79">
        <v>0</v>
      </c>
      <c r="E57" s="80">
        <f>D57/733510255</f>
        <v>0</v>
      </c>
      <c r="F57" s="81">
        <v>13.287130376734195</v>
      </c>
      <c r="G57" s="60"/>
    </row>
    <row r="58" spans="2:7">
      <c r="B58" s="60"/>
      <c r="C58" s="82"/>
      <c r="D58" s="82"/>
      <c r="E58" s="82"/>
      <c r="F58" s="83"/>
      <c r="G58" s="82"/>
    </row>
    <row r="59" spans="2:7">
      <c r="B59" s="60"/>
      <c r="C59" s="82"/>
      <c r="D59" s="82"/>
      <c r="E59" s="82"/>
      <c r="F59" s="83"/>
      <c r="G59" s="82"/>
    </row>
    <row r="60" spans="2:7">
      <c r="B60" s="60"/>
      <c r="C60" s="84" t="s">
        <v>7</v>
      </c>
      <c r="D60" s="85">
        <f>SUM(D56:D59)</f>
        <v>0</v>
      </c>
      <c r="E60" s="86">
        <f>SUM(E56:E59)</f>
        <v>0</v>
      </c>
      <c r="F60" s="55"/>
      <c r="G60" s="82"/>
    </row>
    <row r="61" spans="2:7">
      <c r="B61" s="60"/>
      <c r="C61" s="84"/>
      <c r="D61" s="85"/>
      <c r="E61" s="86"/>
      <c r="F61" s="87"/>
      <c r="G61" s="82"/>
    </row>
    <row r="62" spans="2:7" ht="15">
      <c r="B62" s="57" t="s">
        <v>1</v>
      </c>
      <c r="C62" s="57"/>
      <c r="D62" s="57"/>
      <c r="E62" s="57"/>
      <c r="F62" s="58">
        <v>41455</v>
      </c>
      <c r="G62" s="82"/>
    </row>
    <row r="63" spans="2:7" ht="15">
      <c r="B63" s="59"/>
      <c r="C63" s="60"/>
      <c r="D63" s="60"/>
      <c r="E63" s="61"/>
      <c r="F63" s="61"/>
      <c r="G63" s="82"/>
    </row>
    <row r="64" spans="2:7">
      <c r="B64" s="62"/>
      <c r="C64" s="62"/>
      <c r="D64" s="62"/>
      <c r="E64" s="62"/>
      <c r="F64" s="63"/>
      <c r="G64" s="82"/>
    </row>
    <row r="65" spans="2:7">
      <c r="B65" s="64"/>
      <c r="C65" s="65"/>
      <c r="D65" s="65"/>
      <c r="E65" s="66"/>
      <c r="F65" s="66"/>
      <c r="G65" s="82"/>
    </row>
    <row r="66" spans="2:7">
      <c r="B66" s="67"/>
      <c r="C66" s="68" t="s">
        <v>6</v>
      </c>
      <c r="D66" s="69" t="s">
        <v>0</v>
      </c>
      <c r="E66" s="69" t="s">
        <v>3</v>
      </c>
      <c r="F66" s="69" t="s">
        <v>10</v>
      </c>
      <c r="G66" s="60"/>
    </row>
    <row r="67" spans="2:7">
      <c r="B67" s="60"/>
      <c r="C67" s="70"/>
      <c r="D67" s="70"/>
      <c r="E67" s="71"/>
      <c r="F67" s="71"/>
      <c r="G67" s="60"/>
    </row>
    <row r="68" spans="2:7">
      <c r="B68" s="72"/>
      <c r="C68" s="73" t="s">
        <v>4</v>
      </c>
      <c r="D68" s="74">
        <v>0</v>
      </c>
      <c r="E68" s="75">
        <f>D68/140264743</f>
        <v>0</v>
      </c>
      <c r="F68" s="76"/>
      <c r="G68" s="60"/>
    </row>
    <row r="69" spans="2:7">
      <c r="B69" s="77"/>
      <c r="C69" s="78" t="s">
        <v>5</v>
      </c>
      <c r="D69" s="79">
        <v>0</v>
      </c>
      <c r="E69" s="80">
        <f>D69/733510255</f>
        <v>0</v>
      </c>
      <c r="F69" s="81">
        <v>0</v>
      </c>
      <c r="G69" s="60"/>
    </row>
    <row r="70" spans="2:7">
      <c r="B70" s="60"/>
      <c r="C70" s="82"/>
      <c r="D70" s="82"/>
      <c r="E70" s="82"/>
      <c r="F70" s="83"/>
      <c r="G70" s="82"/>
    </row>
    <row r="71" spans="2:7">
      <c r="B71" s="60"/>
      <c r="C71" s="82"/>
      <c r="D71" s="82"/>
      <c r="E71" s="82"/>
      <c r="F71" s="83"/>
      <c r="G71" s="82"/>
    </row>
    <row r="72" spans="2:7">
      <c r="B72" s="60"/>
      <c r="C72" s="84" t="s">
        <v>7</v>
      </c>
      <c r="D72" s="85">
        <f>SUM(D68:D71)</f>
        <v>0</v>
      </c>
      <c r="E72" s="86">
        <f>SUM(E68:E71)</f>
        <v>0</v>
      </c>
      <c r="F72" s="55"/>
      <c r="G72" s="82"/>
    </row>
    <row r="73" spans="2:7">
      <c r="B73" s="60"/>
      <c r="C73" s="84"/>
      <c r="D73" s="85"/>
      <c r="E73" s="86"/>
      <c r="F73" s="87"/>
      <c r="G73" s="82"/>
    </row>
    <row r="74" spans="2:7" ht="15">
      <c r="B74" s="57" t="s">
        <v>1</v>
      </c>
      <c r="C74" s="57"/>
      <c r="D74" s="57"/>
      <c r="E74" s="57"/>
      <c r="F74" s="58">
        <v>41486</v>
      </c>
      <c r="G74" s="82"/>
    </row>
    <row r="75" spans="2:7" ht="15">
      <c r="B75" s="59"/>
      <c r="C75" s="60"/>
      <c r="D75" s="60"/>
      <c r="E75" s="61"/>
      <c r="F75" s="61"/>
      <c r="G75" s="82"/>
    </row>
    <row r="76" spans="2:7">
      <c r="B76" s="62"/>
      <c r="C76" s="62"/>
      <c r="D76" s="62"/>
      <c r="E76" s="62"/>
      <c r="F76" s="63"/>
      <c r="G76" s="82"/>
    </row>
    <row r="77" spans="2:7">
      <c r="B77" s="64"/>
      <c r="C77" s="65"/>
      <c r="D77" s="65"/>
      <c r="E77" s="66"/>
      <c r="F77" s="66"/>
      <c r="G77" s="82"/>
    </row>
    <row r="78" spans="2:7">
      <c r="B78" s="67"/>
      <c r="C78" s="68" t="s">
        <v>6</v>
      </c>
      <c r="D78" s="69" t="s">
        <v>0</v>
      </c>
      <c r="E78" s="69" t="s">
        <v>3</v>
      </c>
      <c r="F78" s="69" t="s">
        <v>10</v>
      </c>
      <c r="G78" s="60"/>
    </row>
    <row r="79" spans="2:7">
      <c r="B79" s="60"/>
      <c r="C79" s="70"/>
      <c r="D79" s="70"/>
      <c r="E79" s="71"/>
      <c r="F79" s="71"/>
      <c r="G79" s="60"/>
    </row>
    <row r="80" spans="2:7">
      <c r="B80" s="72"/>
      <c r="C80" s="73" t="s">
        <v>4</v>
      </c>
      <c r="D80" s="74">
        <v>0</v>
      </c>
      <c r="E80" s="75">
        <f>D80/140264743</f>
        <v>0</v>
      </c>
      <c r="F80" s="76"/>
      <c r="G80" s="60"/>
    </row>
    <row r="81" spans="2:7">
      <c r="B81" s="77"/>
      <c r="C81" s="78" t="s">
        <v>5</v>
      </c>
      <c r="D81" s="79">
        <v>0</v>
      </c>
      <c r="E81" s="80">
        <f>D81/733510255</f>
        <v>0</v>
      </c>
      <c r="F81" s="81">
        <v>0</v>
      </c>
      <c r="G81" s="60"/>
    </row>
    <row r="82" spans="2:7">
      <c r="B82" s="60"/>
      <c r="C82" s="82"/>
      <c r="D82" s="82"/>
      <c r="E82" s="82"/>
      <c r="F82" s="83"/>
      <c r="G82" s="82"/>
    </row>
    <row r="83" spans="2:7">
      <c r="B83" s="60"/>
      <c r="C83" s="82"/>
      <c r="D83" s="82"/>
      <c r="E83" s="82"/>
      <c r="F83" s="83"/>
      <c r="G83" s="82"/>
    </row>
    <row r="84" spans="2:7">
      <c r="B84" s="60"/>
      <c r="C84" s="84" t="s">
        <v>7</v>
      </c>
      <c r="D84" s="85">
        <f>SUM(D80:D83)</f>
        <v>0</v>
      </c>
      <c r="E84" s="86">
        <f>SUM(E80:E83)</f>
        <v>0</v>
      </c>
      <c r="F84" s="55"/>
      <c r="G84" s="82"/>
    </row>
    <row r="85" spans="2:7">
      <c r="B85" s="60"/>
      <c r="C85" s="84"/>
      <c r="D85" s="85"/>
      <c r="E85" s="86"/>
      <c r="F85" s="87"/>
      <c r="G85" s="82"/>
    </row>
    <row r="86" spans="2:7" ht="15">
      <c r="B86" s="57" t="s">
        <v>1</v>
      </c>
      <c r="C86" s="57"/>
      <c r="D86" s="57"/>
      <c r="E86" s="57"/>
      <c r="F86" s="58">
        <v>41517</v>
      </c>
      <c r="G86" s="82"/>
    </row>
    <row r="87" spans="2:7" ht="15">
      <c r="B87" s="59"/>
      <c r="C87" s="60"/>
      <c r="D87" s="60"/>
      <c r="E87" s="61"/>
      <c r="F87" s="61"/>
      <c r="G87" s="82"/>
    </row>
    <row r="88" spans="2:7">
      <c r="B88" s="62"/>
      <c r="C88" s="62"/>
      <c r="D88" s="62"/>
      <c r="E88" s="62"/>
      <c r="F88" s="63"/>
      <c r="G88" s="82"/>
    </row>
    <row r="89" spans="2:7">
      <c r="B89" s="64"/>
      <c r="C89" s="65"/>
      <c r="D89" s="65"/>
      <c r="E89" s="66"/>
      <c r="F89" s="66"/>
      <c r="G89" s="82"/>
    </row>
    <row r="90" spans="2:7">
      <c r="B90" s="67"/>
      <c r="C90" s="68" t="s">
        <v>6</v>
      </c>
      <c r="D90" s="69" t="s">
        <v>0</v>
      </c>
      <c r="E90" s="69" t="s">
        <v>3</v>
      </c>
      <c r="F90" s="69" t="s">
        <v>10</v>
      </c>
      <c r="G90" s="60"/>
    </row>
    <row r="91" spans="2:7">
      <c r="B91" s="60"/>
      <c r="C91" s="70"/>
      <c r="D91" s="70"/>
      <c r="E91" s="71"/>
      <c r="F91" s="71"/>
      <c r="G91" s="60"/>
    </row>
    <row r="92" spans="2:7">
      <c r="B92" s="72"/>
      <c r="C92" s="73" t="s">
        <v>4</v>
      </c>
      <c r="D92" s="74">
        <v>0</v>
      </c>
      <c r="E92" s="75">
        <f>D92/140264743</f>
        <v>0</v>
      </c>
      <c r="F92" s="76"/>
      <c r="G92" s="60"/>
    </row>
    <row r="93" spans="2:7">
      <c r="B93" s="77"/>
      <c r="C93" s="78" t="s">
        <v>5</v>
      </c>
      <c r="D93" s="79">
        <v>0</v>
      </c>
      <c r="E93" s="80">
        <f>D93/733510255</f>
        <v>0</v>
      </c>
      <c r="F93" s="81">
        <v>0</v>
      </c>
      <c r="G93" s="60"/>
    </row>
    <row r="94" spans="2:7">
      <c r="B94" s="60"/>
      <c r="C94" s="82"/>
      <c r="D94" s="82"/>
      <c r="E94" s="82"/>
      <c r="F94" s="83"/>
      <c r="G94" s="82"/>
    </row>
    <row r="95" spans="2:7">
      <c r="B95" s="60"/>
      <c r="C95" s="82"/>
      <c r="D95" s="82"/>
      <c r="E95" s="82"/>
      <c r="F95" s="83"/>
      <c r="G95" s="82"/>
    </row>
    <row r="96" spans="2:7">
      <c r="B96" s="60"/>
      <c r="C96" s="84" t="s">
        <v>7</v>
      </c>
      <c r="D96" s="85">
        <f>SUM(D92:D95)</f>
        <v>0</v>
      </c>
      <c r="E96" s="86">
        <f>SUM(E92:E95)</f>
        <v>0</v>
      </c>
      <c r="F96" s="55"/>
      <c r="G96" s="82"/>
    </row>
    <row r="97" spans="2:7">
      <c r="B97" s="60"/>
      <c r="C97" s="84"/>
      <c r="D97" s="85"/>
      <c r="E97" s="86"/>
      <c r="F97" s="87"/>
      <c r="G97" s="82"/>
    </row>
    <row r="98" spans="2:7" ht="15">
      <c r="B98" s="57" t="s">
        <v>1</v>
      </c>
      <c r="C98" s="57"/>
      <c r="D98" s="57"/>
      <c r="E98" s="57"/>
      <c r="F98" s="58">
        <v>41547</v>
      </c>
      <c r="G98" s="82"/>
    </row>
    <row r="99" spans="2:7" ht="15">
      <c r="B99" s="59"/>
      <c r="C99" s="60"/>
      <c r="D99" s="60"/>
      <c r="E99" s="61"/>
      <c r="F99" s="61"/>
      <c r="G99" s="82"/>
    </row>
    <row r="100" spans="2:7">
      <c r="B100" s="62"/>
      <c r="C100" s="62"/>
      <c r="D100" s="62"/>
      <c r="E100" s="62"/>
      <c r="F100" s="63"/>
      <c r="G100" s="82"/>
    </row>
    <row r="101" spans="2:7">
      <c r="B101" s="64"/>
      <c r="C101" s="65"/>
      <c r="D101" s="65"/>
      <c r="E101" s="66"/>
      <c r="F101" s="66"/>
      <c r="G101" s="82"/>
    </row>
    <row r="102" spans="2:7">
      <c r="B102" s="67"/>
      <c r="C102" s="68" t="s">
        <v>6</v>
      </c>
      <c r="D102" s="69" t="s">
        <v>0</v>
      </c>
      <c r="E102" s="69" t="s">
        <v>3</v>
      </c>
      <c r="F102" s="69" t="s">
        <v>10</v>
      </c>
      <c r="G102" s="60"/>
    </row>
    <row r="103" spans="2:7">
      <c r="B103" s="60"/>
      <c r="C103" s="70"/>
      <c r="D103" s="70"/>
      <c r="E103" s="71"/>
      <c r="F103" s="71"/>
      <c r="G103" s="60"/>
    </row>
    <row r="104" spans="2:7">
      <c r="B104" s="72"/>
      <c r="C104" s="73" t="s">
        <v>4</v>
      </c>
      <c r="D104" s="74">
        <v>0</v>
      </c>
      <c r="E104" s="75">
        <f>D104/140264743</f>
        <v>0</v>
      </c>
      <c r="F104" s="76"/>
      <c r="G104" s="60"/>
    </row>
    <row r="105" spans="2:7">
      <c r="B105" s="77"/>
      <c r="C105" s="78" t="s">
        <v>5</v>
      </c>
      <c r="D105" s="79">
        <v>0</v>
      </c>
      <c r="E105" s="80">
        <f>D105/733510255</f>
        <v>0</v>
      </c>
      <c r="F105" s="81">
        <v>0</v>
      </c>
      <c r="G105" s="60"/>
    </row>
    <row r="106" spans="2:7">
      <c r="B106" s="60"/>
      <c r="C106" s="82"/>
      <c r="D106" s="82"/>
      <c r="E106" s="82"/>
      <c r="F106" s="83"/>
      <c r="G106" s="82"/>
    </row>
    <row r="107" spans="2:7">
      <c r="B107" s="60"/>
      <c r="C107" s="82"/>
      <c r="D107" s="82"/>
      <c r="E107" s="82"/>
      <c r="F107" s="83"/>
      <c r="G107" s="82"/>
    </row>
    <row r="108" spans="2:7">
      <c r="B108" s="60"/>
      <c r="C108" s="84" t="s">
        <v>7</v>
      </c>
      <c r="D108" s="85">
        <f>SUM(D104:D107)</f>
        <v>0</v>
      </c>
      <c r="E108" s="86">
        <f>SUM(E104:E107)</f>
        <v>0</v>
      </c>
      <c r="F108" s="55"/>
      <c r="G108" s="82"/>
    </row>
    <row r="110" spans="2:7" ht="15">
      <c r="B110" s="57" t="s">
        <v>1</v>
      </c>
      <c r="C110" s="57"/>
      <c r="D110" s="57"/>
      <c r="E110" s="57"/>
      <c r="F110" s="58">
        <v>41578</v>
      </c>
      <c r="G110" s="82"/>
    </row>
    <row r="111" spans="2:7" ht="15">
      <c r="B111" s="59"/>
      <c r="C111" s="60"/>
      <c r="D111" s="60"/>
      <c r="E111" s="61"/>
      <c r="F111" s="61"/>
      <c r="G111" s="82"/>
    </row>
    <row r="112" spans="2:7">
      <c r="B112" s="62"/>
      <c r="C112" s="62"/>
      <c r="D112" s="62"/>
      <c r="E112" s="62"/>
      <c r="F112" s="63"/>
      <c r="G112" s="82"/>
    </row>
    <row r="113" spans="2:7">
      <c r="B113" s="64"/>
      <c r="C113" s="65"/>
      <c r="D113" s="65"/>
      <c r="E113" s="66"/>
      <c r="F113" s="66"/>
      <c r="G113" s="82"/>
    </row>
    <row r="114" spans="2:7">
      <c r="B114" s="67"/>
      <c r="C114" s="68" t="s">
        <v>6</v>
      </c>
      <c r="D114" s="69" t="s">
        <v>0</v>
      </c>
      <c r="E114" s="69" t="s">
        <v>3</v>
      </c>
      <c r="F114" s="69" t="s">
        <v>10</v>
      </c>
      <c r="G114" s="60"/>
    </row>
    <row r="115" spans="2:7">
      <c r="B115" s="60"/>
      <c r="C115" s="70"/>
      <c r="D115" s="70"/>
      <c r="E115" s="71"/>
      <c r="F115" s="71"/>
      <c r="G115" s="60"/>
    </row>
    <row r="116" spans="2:7">
      <c r="B116" s="72"/>
      <c r="C116" s="73" t="s">
        <v>4</v>
      </c>
      <c r="D116" s="74">
        <v>0</v>
      </c>
      <c r="E116" s="75">
        <f>D116/140264743</f>
        <v>0</v>
      </c>
      <c r="F116" s="76"/>
      <c r="G116" s="60"/>
    </row>
    <row r="117" spans="2:7">
      <c r="B117" s="77"/>
      <c r="C117" s="78" t="s">
        <v>5</v>
      </c>
      <c r="D117" s="79">
        <v>0</v>
      </c>
      <c r="E117" s="80">
        <f>D117/733510255</f>
        <v>0</v>
      </c>
      <c r="F117" s="81">
        <v>0</v>
      </c>
      <c r="G117" s="60"/>
    </row>
    <row r="118" spans="2:7">
      <c r="B118" s="60"/>
      <c r="C118" s="82"/>
      <c r="D118" s="82"/>
      <c r="E118" s="82"/>
      <c r="F118" s="83"/>
      <c r="G118" s="82"/>
    </row>
    <row r="119" spans="2:7">
      <c r="B119" s="60"/>
      <c r="C119" s="82"/>
      <c r="D119" s="82"/>
      <c r="E119" s="82"/>
      <c r="F119" s="83"/>
      <c r="G119" s="82"/>
    </row>
    <row r="120" spans="2:7">
      <c r="B120" s="60"/>
      <c r="C120" s="84" t="s">
        <v>7</v>
      </c>
      <c r="D120" s="85">
        <f>SUM(D116:D119)</f>
        <v>0</v>
      </c>
      <c r="E120" s="86">
        <f>SUM(E116:E119)</f>
        <v>0</v>
      </c>
      <c r="F120" s="55"/>
      <c r="G120" s="82"/>
    </row>
    <row r="123" spans="2:7" ht="15">
      <c r="B123" s="57" t="s">
        <v>1</v>
      </c>
      <c r="C123" s="57"/>
      <c r="D123" s="57"/>
      <c r="E123" s="57"/>
      <c r="F123" s="58">
        <v>41608</v>
      </c>
      <c r="G123" s="82"/>
    </row>
    <row r="124" spans="2:7" ht="15">
      <c r="B124" s="59"/>
      <c r="C124" s="60"/>
      <c r="D124" s="60"/>
      <c r="E124" s="61"/>
      <c r="F124" s="61"/>
      <c r="G124" s="82"/>
    </row>
    <row r="125" spans="2:7">
      <c r="B125" s="62"/>
      <c r="C125" s="62"/>
      <c r="D125" s="62"/>
      <c r="E125" s="62"/>
      <c r="F125" s="63"/>
      <c r="G125" s="82"/>
    </row>
    <row r="126" spans="2:7">
      <c r="B126" s="64"/>
      <c r="C126" s="65"/>
      <c r="D126" s="65"/>
      <c r="E126" s="66"/>
      <c r="F126" s="66"/>
      <c r="G126" s="82"/>
    </row>
    <row r="127" spans="2:7">
      <c r="B127" s="67"/>
      <c r="C127" s="68" t="s">
        <v>6</v>
      </c>
      <c r="D127" s="69" t="s">
        <v>0</v>
      </c>
      <c r="E127" s="69" t="s">
        <v>3</v>
      </c>
      <c r="F127" s="69" t="s">
        <v>10</v>
      </c>
      <c r="G127" s="60"/>
    </row>
    <row r="128" spans="2:7">
      <c r="B128" s="60"/>
      <c r="C128" s="70"/>
      <c r="D128" s="70"/>
      <c r="E128" s="71"/>
      <c r="F128" s="71"/>
      <c r="G128" s="60"/>
    </row>
    <row r="129" spans="1:7">
      <c r="B129" s="72"/>
      <c r="C129" s="73" t="s">
        <v>4</v>
      </c>
      <c r="D129" s="74">
        <v>0</v>
      </c>
      <c r="E129" s="75">
        <f>D129/140264743</f>
        <v>0</v>
      </c>
      <c r="F129" s="76"/>
      <c r="G129" s="60"/>
    </row>
    <row r="130" spans="1:7">
      <c r="B130" s="77"/>
      <c r="C130" s="78" t="s">
        <v>5</v>
      </c>
      <c r="D130" s="79">
        <v>0</v>
      </c>
      <c r="E130" s="80">
        <f>D130/733510255</f>
        <v>0</v>
      </c>
      <c r="F130" s="81">
        <v>0</v>
      </c>
      <c r="G130" s="60"/>
    </row>
    <row r="131" spans="1:7">
      <c r="B131" s="60"/>
      <c r="C131" s="82"/>
      <c r="D131" s="82"/>
      <c r="E131" s="82"/>
      <c r="F131" s="83"/>
      <c r="G131" s="82"/>
    </row>
    <row r="132" spans="1:7">
      <c r="B132" s="60"/>
      <c r="C132" s="82"/>
      <c r="D132" s="82"/>
      <c r="E132" s="82"/>
      <c r="F132" s="83"/>
      <c r="G132" s="82"/>
    </row>
    <row r="133" spans="1:7">
      <c r="B133" s="60"/>
      <c r="C133" s="84" t="s">
        <v>7</v>
      </c>
      <c r="D133" s="85">
        <f>SUM(D129:D132)</f>
        <v>0</v>
      </c>
      <c r="E133" s="86">
        <f>SUM(E129:E132)</f>
        <v>0</v>
      </c>
      <c r="F133" s="55"/>
      <c r="G133" s="82"/>
    </row>
    <row r="136" spans="1:7" ht="15">
      <c r="A136" s="57" t="s">
        <v>1</v>
      </c>
      <c r="B136" s="57"/>
      <c r="C136" s="57"/>
      <c r="D136" s="57"/>
      <c r="E136" s="58"/>
      <c r="F136" s="58">
        <v>41639</v>
      </c>
    </row>
    <row r="137" spans="1:7" ht="15">
      <c r="A137" s="59"/>
      <c r="B137" s="60"/>
      <c r="C137" s="60"/>
      <c r="D137" s="61"/>
      <c r="E137" s="61"/>
      <c r="F137" s="61"/>
    </row>
    <row r="138" spans="1:7">
      <c r="A138" s="62"/>
      <c r="B138" s="62"/>
      <c r="C138" s="62"/>
      <c r="D138" s="62"/>
      <c r="E138" s="63"/>
      <c r="F138" s="63"/>
    </row>
    <row r="139" spans="1:7">
      <c r="A139" s="64"/>
      <c r="B139" s="65"/>
      <c r="C139" s="65"/>
      <c r="D139" s="66"/>
      <c r="E139" s="66"/>
      <c r="F139" s="66"/>
    </row>
    <row r="140" spans="1:7">
      <c r="B140" s="67"/>
      <c r="C140" s="68" t="s">
        <v>6</v>
      </c>
      <c r="D140" s="69" t="s">
        <v>0</v>
      </c>
      <c r="E140" s="69" t="s">
        <v>3</v>
      </c>
      <c r="F140" s="69" t="s">
        <v>10</v>
      </c>
    </row>
    <row r="141" spans="1:7">
      <c r="B141" s="60"/>
      <c r="C141" s="70"/>
      <c r="D141" s="70"/>
      <c r="E141" s="71"/>
      <c r="F141" s="71"/>
    </row>
    <row r="142" spans="1:7">
      <c r="B142" s="72"/>
      <c r="C142" s="73" t="s">
        <v>4</v>
      </c>
      <c r="D142" s="74">
        <v>0</v>
      </c>
      <c r="E142" s="88">
        <f>D142/140264743</f>
        <v>0</v>
      </c>
      <c r="F142" s="76">
        <v>0</v>
      </c>
    </row>
    <row r="143" spans="1:7">
      <c r="B143" s="77"/>
      <c r="C143" s="78" t="s">
        <v>5</v>
      </c>
      <c r="D143" s="79">
        <v>0</v>
      </c>
      <c r="E143" s="89">
        <f>D143/733510255</f>
        <v>0</v>
      </c>
      <c r="F143" s="81">
        <v>0</v>
      </c>
    </row>
    <row r="144" spans="1:7">
      <c r="B144" s="60"/>
      <c r="C144" s="82"/>
      <c r="D144" s="82"/>
      <c r="E144" s="90"/>
      <c r="F144" s="83"/>
    </row>
    <row r="145" spans="2:6">
      <c r="B145" s="60"/>
      <c r="C145" s="82"/>
      <c r="D145" s="82"/>
      <c r="E145" s="90"/>
      <c r="F145" s="83"/>
    </row>
    <row r="146" spans="2:6">
      <c r="B146" s="60"/>
      <c r="C146" s="84" t="s">
        <v>7</v>
      </c>
      <c r="D146" s="85">
        <f>SUM(D142:D145)</f>
        <v>0</v>
      </c>
      <c r="E146" s="91">
        <f>SUM(E142:E145)</f>
        <v>0</v>
      </c>
      <c r="F146" s="5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0"/>
  <sheetViews>
    <sheetView topLeftCell="A19" zoomScale="85" zoomScaleNormal="85" workbookViewId="0">
      <selection activeCell="I41" sqref="I41"/>
    </sheetView>
  </sheetViews>
  <sheetFormatPr baseColWidth="10" defaultRowHeight="12.75"/>
  <cols>
    <col min="1" max="1" width="3.140625" customWidth="1"/>
    <col min="2" max="2" width="14.28515625" customWidth="1"/>
    <col min="3" max="3" width="12.7109375" bestFit="1" customWidth="1"/>
    <col min="4" max="4" width="11.5703125" bestFit="1" customWidth="1"/>
    <col min="5" max="5" width="27" bestFit="1" customWidth="1"/>
    <col min="7" max="7" width="11.42578125" style="92"/>
  </cols>
  <sheetData>
    <row r="1" spans="1:6" ht="13.5" thickBot="1">
      <c r="A1" s="156" t="s">
        <v>14</v>
      </c>
      <c r="B1" s="157"/>
      <c r="C1" s="157"/>
      <c r="D1" s="157"/>
      <c r="E1" s="157"/>
      <c r="F1" s="158"/>
    </row>
    <row r="2" spans="1:6">
      <c r="A2" s="60"/>
      <c r="B2" s="60"/>
      <c r="C2" s="60"/>
      <c r="D2" s="60"/>
      <c r="E2" s="60"/>
      <c r="F2" s="60"/>
    </row>
    <row r="3" spans="1:6">
      <c r="A3" s="93" t="s">
        <v>1</v>
      </c>
      <c r="B3" s="93"/>
      <c r="C3" s="93"/>
      <c r="D3" s="93"/>
      <c r="E3" s="94">
        <v>41670</v>
      </c>
      <c r="F3" s="95"/>
    </row>
    <row r="4" spans="1:6">
      <c r="A4" s="96"/>
      <c r="B4" s="60"/>
      <c r="C4" s="60"/>
      <c r="D4" s="97"/>
      <c r="E4" s="97"/>
      <c r="F4" s="97"/>
    </row>
    <row r="5" spans="1:6">
      <c r="A5" s="98"/>
      <c r="B5" s="98"/>
      <c r="C5" s="98"/>
      <c r="D5" s="98"/>
      <c r="E5" s="99"/>
      <c r="F5" s="99"/>
    </row>
    <row r="6" spans="1:6">
      <c r="A6" s="100"/>
      <c r="B6" s="101"/>
      <c r="C6" s="101"/>
      <c r="D6" s="71"/>
      <c r="E6" s="71"/>
      <c r="F6" s="71"/>
    </row>
    <row r="7" spans="1:6">
      <c r="A7" s="68"/>
      <c r="B7" s="68" t="s">
        <v>6</v>
      </c>
      <c r="C7" s="69" t="s">
        <v>0</v>
      </c>
      <c r="D7" s="69" t="s">
        <v>3</v>
      </c>
      <c r="E7" s="69" t="s">
        <v>10</v>
      </c>
      <c r="F7" s="60"/>
    </row>
    <row r="8" spans="1:6">
      <c r="A8" s="60"/>
      <c r="B8" s="70"/>
      <c r="C8" s="70"/>
      <c r="D8" s="71"/>
      <c r="E8" s="71"/>
      <c r="F8" s="60"/>
    </row>
    <row r="9" spans="1:6">
      <c r="A9" s="102"/>
      <c r="B9" s="103" t="s">
        <v>4</v>
      </c>
      <c r="C9" s="104">
        <v>0</v>
      </c>
      <c r="D9" s="105">
        <f>C9/140264743</f>
        <v>0</v>
      </c>
      <c r="E9" s="106"/>
      <c r="F9" s="60"/>
    </row>
    <row r="10" spans="1:6">
      <c r="A10" s="77"/>
      <c r="B10" s="107" t="s">
        <v>5</v>
      </c>
      <c r="C10" s="108">
        <v>0</v>
      </c>
      <c r="D10" s="109">
        <f>C10/733510255</f>
        <v>0</v>
      </c>
      <c r="E10" s="110"/>
      <c r="F10" s="60"/>
    </row>
    <row r="11" spans="1:6">
      <c r="A11" s="60"/>
      <c r="B11" s="60"/>
      <c r="C11" s="60"/>
      <c r="D11" s="60"/>
      <c r="E11" s="111"/>
      <c r="F11" s="60"/>
    </row>
    <row r="12" spans="1:6">
      <c r="A12" s="60"/>
      <c r="B12" s="60"/>
      <c r="C12" s="60"/>
      <c r="D12" s="60"/>
      <c r="E12" s="111"/>
      <c r="F12" s="60"/>
    </row>
    <row r="13" spans="1:6">
      <c r="A13" s="60"/>
      <c r="B13" s="112" t="s">
        <v>7</v>
      </c>
      <c r="C13" s="113">
        <f>SUM(C9:C12)</f>
        <v>0</v>
      </c>
      <c r="D13" s="114">
        <f>SUM(D9:D12)</f>
        <v>0</v>
      </c>
      <c r="E13" s="115"/>
      <c r="F13" s="60"/>
    </row>
    <row r="14" spans="1:6">
      <c r="A14" s="60"/>
      <c r="B14" s="60"/>
      <c r="C14" s="60"/>
      <c r="D14" s="60"/>
      <c r="E14" s="60"/>
      <c r="F14" s="60"/>
    </row>
    <row r="15" spans="1:6">
      <c r="A15" s="60"/>
      <c r="B15" s="60"/>
      <c r="C15" s="60"/>
      <c r="D15" s="60"/>
      <c r="E15" s="60"/>
      <c r="F15" s="60"/>
    </row>
    <row r="16" spans="1:6">
      <c r="A16" s="93" t="s">
        <v>1</v>
      </c>
      <c r="B16" s="93"/>
      <c r="C16" s="93"/>
      <c r="D16" s="93"/>
      <c r="E16" s="94">
        <v>41698</v>
      </c>
      <c r="F16" s="95"/>
    </row>
    <row r="17" spans="1:7">
      <c r="A17" s="96"/>
      <c r="B17" s="60"/>
      <c r="C17" s="60"/>
      <c r="D17" s="97"/>
      <c r="E17" s="97"/>
      <c r="F17" s="97"/>
    </row>
    <row r="18" spans="1:7">
      <c r="A18" s="98"/>
      <c r="B18" s="98"/>
      <c r="C18" s="98"/>
      <c r="D18" s="98"/>
      <c r="E18" s="99"/>
      <c r="F18" s="99"/>
    </row>
    <row r="19" spans="1:7">
      <c r="A19" s="100"/>
      <c r="B19" s="101"/>
      <c r="C19" s="101"/>
      <c r="D19" s="71"/>
      <c r="E19" s="71"/>
      <c r="F19" s="71"/>
    </row>
    <row r="20" spans="1:7">
      <c r="A20" s="68"/>
      <c r="B20" s="68" t="s">
        <v>6</v>
      </c>
      <c r="C20" s="69" t="s">
        <v>0</v>
      </c>
      <c r="D20" s="69" t="s">
        <v>3</v>
      </c>
      <c r="E20" s="69" t="s">
        <v>10</v>
      </c>
      <c r="F20" s="60"/>
    </row>
    <row r="21" spans="1:7">
      <c r="A21" s="60"/>
      <c r="B21" s="70"/>
      <c r="C21" s="70"/>
      <c r="D21" s="71"/>
      <c r="E21" s="71"/>
      <c r="F21" s="60"/>
    </row>
    <row r="22" spans="1:7">
      <c r="A22" s="102"/>
      <c r="B22" s="103" t="s">
        <v>4</v>
      </c>
      <c r="C22" s="104">
        <v>0</v>
      </c>
      <c r="D22" s="105">
        <f>C22/140264743</f>
        <v>0</v>
      </c>
      <c r="E22" s="106"/>
      <c r="F22" s="60"/>
    </row>
    <row r="23" spans="1:7">
      <c r="A23" s="77"/>
      <c r="B23" s="107" t="s">
        <v>5</v>
      </c>
      <c r="C23" s="108">
        <v>280000</v>
      </c>
      <c r="D23" s="109">
        <f>C23/733510255</f>
        <v>3.8172608779682296E-4</v>
      </c>
      <c r="E23" s="110">
        <v>14.36</v>
      </c>
      <c r="F23" s="60"/>
      <c r="G23" s="92" t="s">
        <v>15</v>
      </c>
    </row>
    <row r="24" spans="1:7">
      <c r="A24" s="60"/>
      <c r="B24" s="60"/>
      <c r="C24" s="60"/>
      <c r="D24" s="60"/>
      <c r="E24" s="111"/>
      <c r="F24" s="60"/>
    </row>
    <row r="25" spans="1:7">
      <c r="A25" s="60"/>
      <c r="B25" s="60"/>
      <c r="C25" s="60"/>
      <c r="D25" s="60"/>
      <c r="E25" s="111"/>
      <c r="F25" s="60"/>
    </row>
    <row r="26" spans="1:7">
      <c r="A26" s="60"/>
      <c r="B26" s="112" t="s">
        <v>7</v>
      </c>
      <c r="C26" s="113">
        <f>SUM(C22:C25)</f>
        <v>280000</v>
      </c>
      <c r="D26" s="114">
        <f>SUM(D22:D25)</f>
        <v>3.8172608779682296E-4</v>
      </c>
      <c r="E26" s="55">
        <f>(+C22*E22+C23*E23)/C26</f>
        <v>14.36</v>
      </c>
      <c r="F26" s="60"/>
    </row>
    <row r="27" spans="1:7">
      <c r="A27" s="60"/>
      <c r="B27" s="60"/>
      <c r="C27" s="60"/>
      <c r="D27" s="60"/>
      <c r="E27" s="60"/>
      <c r="F27" s="60"/>
    </row>
    <row r="28" spans="1:7">
      <c r="A28" s="60"/>
      <c r="B28" s="60"/>
      <c r="C28" s="60"/>
      <c r="D28" s="60"/>
      <c r="E28" s="60"/>
      <c r="F28" s="60"/>
    </row>
    <row r="29" spans="1:7">
      <c r="A29" s="93" t="s">
        <v>1</v>
      </c>
      <c r="B29" s="93"/>
      <c r="C29" s="93"/>
      <c r="D29" s="93"/>
      <c r="E29" s="94">
        <v>41729</v>
      </c>
      <c r="F29" s="95"/>
    </row>
    <row r="30" spans="1:7">
      <c r="A30" s="96"/>
      <c r="B30" s="60"/>
      <c r="C30" s="60"/>
      <c r="D30" s="97"/>
      <c r="E30" s="97"/>
      <c r="F30" s="97"/>
    </row>
    <row r="31" spans="1:7">
      <c r="A31" s="98"/>
      <c r="B31" s="98"/>
      <c r="C31" s="98"/>
      <c r="D31" s="98"/>
      <c r="E31" s="99"/>
      <c r="F31" s="99"/>
    </row>
    <row r="32" spans="1:7">
      <c r="A32" s="100"/>
      <c r="B32" s="101"/>
      <c r="C32" s="101"/>
      <c r="D32" s="71"/>
      <c r="E32" s="71"/>
      <c r="F32" s="71"/>
    </row>
    <row r="33" spans="1:7">
      <c r="A33" s="68"/>
      <c r="B33" s="68" t="s">
        <v>6</v>
      </c>
      <c r="C33" s="69" t="s">
        <v>0</v>
      </c>
      <c r="D33" s="69" t="s">
        <v>3</v>
      </c>
      <c r="E33" s="69" t="s">
        <v>10</v>
      </c>
      <c r="F33" s="60"/>
    </row>
    <row r="34" spans="1:7">
      <c r="A34" s="60"/>
      <c r="B34" s="70"/>
      <c r="C34" s="70"/>
      <c r="D34" s="71"/>
      <c r="E34" s="71"/>
      <c r="F34" s="60"/>
    </row>
    <row r="35" spans="1:7">
      <c r="A35" s="102"/>
      <c r="B35" s="103" t="s">
        <v>4</v>
      </c>
      <c r="C35" s="104">
        <v>0</v>
      </c>
      <c r="D35" s="105">
        <f>C35/140264743</f>
        <v>0</v>
      </c>
      <c r="E35" s="106"/>
      <c r="F35" s="60"/>
    </row>
    <row r="36" spans="1:7">
      <c r="A36" s="77"/>
      <c r="B36" s="107" t="s">
        <v>5</v>
      </c>
      <c r="C36" s="108">
        <v>45239</v>
      </c>
      <c r="D36" s="109">
        <f>C36/733510255</f>
        <v>6.1674666020858831E-5</v>
      </c>
      <c r="E36" s="110">
        <v>15.456869593835709</v>
      </c>
      <c r="F36" s="60"/>
      <c r="G36" s="92" t="s">
        <v>11</v>
      </c>
    </row>
    <row r="37" spans="1:7">
      <c r="A37" s="60"/>
      <c r="B37" s="60"/>
      <c r="C37" s="60"/>
      <c r="D37" s="60"/>
      <c r="E37" s="111"/>
      <c r="F37" s="60"/>
    </row>
    <row r="38" spans="1:7">
      <c r="A38" s="60"/>
      <c r="B38" s="60"/>
      <c r="C38" s="60"/>
      <c r="D38" s="60"/>
      <c r="E38" s="111"/>
      <c r="F38" s="60"/>
    </row>
    <row r="39" spans="1:7">
      <c r="A39" s="60"/>
      <c r="B39" s="112" t="s">
        <v>7</v>
      </c>
      <c r="C39" s="113">
        <f>SUM(C35:C38)</f>
        <v>45239</v>
      </c>
      <c r="D39" s="114">
        <f>SUM(D35:D38)</f>
        <v>6.1674666020858831E-5</v>
      </c>
      <c r="E39" s="55">
        <f>(+C35*E35+C36*E36)/C39</f>
        <v>15.456869593835709</v>
      </c>
      <c r="F39" s="60"/>
    </row>
    <row r="40" spans="1:7">
      <c r="A40" s="60"/>
      <c r="B40" s="60"/>
      <c r="C40" s="60"/>
      <c r="D40" s="60"/>
      <c r="E40" s="60"/>
      <c r="F40" s="60"/>
    </row>
    <row r="41" spans="1:7">
      <c r="A41" s="60"/>
      <c r="B41" s="60"/>
      <c r="C41" s="60"/>
      <c r="D41" s="60"/>
      <c r="E41" s="60"/>
      <c r="F41" s="60"/>
    </row>
    <row r="42" spans="1:7">
      <c r="A42" s="93" t="s">
        <v>1</v>
      </c>
      <c r="B42" s="93"/>
      <c r="C42" s="93"/>
      <c r="D42" s="93"/>
      <c r="E42" s="94">
        <v>41759</v>
      </c>
      <c r="F42" s="95"/>
    </row>
    <row r="43" spans="1:7">
      <c r="A43" s="96"/>
      <c r="B43" s="60"/>
      <c r="C43" s="60"/>
      <c r="D43" s="97"/>
      <c r="E43" s="97"/>
      <c r="F43" s="97"/>
    </row>
    <row r="44" spans="1:7">
      <c r="A44" s="98"/>
      <c r="B44" s="98"/>
      <c r="C44" s="98"/>
      <c r="D44" s="98"/>
      <c r="E44" s="99"/>
      <c r="F44" s="99"/>
    </row>
    <row r="45" spans="1:7">
      <c r="A45" s="100"/>
      <c r="B45" s="101"/>
      <c r="C45" s="101"/>
      <c r="D45" s="71"/>
      <c r="E45" s="71"/>
      <c r="F45" s="71"/>
    </row>
    <row r="46" spans="1:7">
      <c r="A46" s="68"/>
      <c r="B46" s="68" t="s">
        <v>6</v>
      </c>
      <c r="C46" s="69" t="s">
        <v>0</v>
      </c>
      <c r="D46" s="69" t="s">
        <v>3</v>
      </c>
      <c r="E46" s="69" t="s">
        <v>10</v>
      </c>
      <c r="F46" s="60"/>
    </row>
    <row r="47" spans="1:7">
      <c r="A47" s="60"/>
      <c r="B47" s="70"/>
      <c r="C47" s="70"/>
      <c r="D47" s="71"/>
      <c r="E47" s="71"/>
      <c r="F47" s="60"/>
    </row>
    <row r="48" spans="1:7">
      <c r="A48" s="102"/>
      <c r="B48" s="103" t="s">
        <v>4</v>
      </c>
      <c r="C48" s="104">
        <v>0</v>
      </c>
      <c r="D48" s="105">
        <f>C48/140264743</f>
        <v>0</v>
      </c>
      <c r="E48" s="106"/>
      <c r="F48" s="60"/>
    </row>
    <row r="49" spans="1:6">
      <c r="A49" s="77"/>
      <c r="B49" s="107" t="s">
        <v>5</v>
      </c>
      <c r="C49" s="108">
        <v>45239</v>
      </c>
      <c r="D49" s="109">
        <f>C49/733510255</f>
        <v>6.1674666020858831E-5</v>
      </c>
      <c r="E49" s="110">
        <v>15.456869593835709</v>
      </c>
      <c r="F49" s="60"/>
    </row>
    <row r="50" spans="1:6">
      <c r="A50" s="60"/>
      <c r="B50" s="60"/>
      <c r="C50" s="60"/>
      <c r="D50" s="60"/>
      <c r="E50" s="111"/>
      <c r="F50" s="60"/>
    </row>
    <row r="51" spans="1:6">
      <c r="A51" s="60"/>
      <c r="B51" s="60"/>
      <c r="C51" s="60"/>
      <c r="D51" s="60"/>
      <c r="E51" s="111"/>
      <c r="F51" s="60"/>
    </row>
    <row r="52" spans="1:6">
      <c r="A52" s="60"/>
      <c r="B52" s="112" t="s">
        <v>7</v>
      </c>
      <c r="C52" s="113">
        <f>SUM(C48:C51)</f>
        <v>45239</v>
      </c>
      <c r="D52" s="114">
        <f>SUM(D48:D51)</f>
        <v>6.1674666020858831E-5</v>
      </c>
      <c r="E52" s="55">
        <f>(+C48*E48+C49*E49)/C52</f>
        <v>15.456869593835709</v>
      </c>
      <c r="F52" s="60"/>
    </row>
    <row r="53" spans="1:6">
      <c r="A53" s="60"/>
      <c r="B53" s="60"/>
      <c r="C53" s="60"/>
      <c r="D53" s="60"/>
      <c r="E53" s="60"/>
      <c r="F53" s="60"/>
    </row>
    <row r="54" spans="1:6">
      <c r="A54" s="60"/>
      <c r="B54" s="60"/>
      <c r="C54" s="60"/>
      <c r="D54" s="60"/>
      <c r="E54" s="60"/>
      <c r="F54" s="60"/>
    </row>
    <row r="55" spans="1:6">
      <c r="A55" s="93" t="s">
        <v>1</v>
      </c>
      <c r="B55" s="93"/>
      <c r="C55" s="93"/>
      <c r="D55" s="93"/>
      <c r="E55" s="94">
        <v>41790</v>
      </c>
      <c r="F55" s="95"/>
    </row>
    <row r="56" spans="1:6">
      <c r="A56" s="96"/>
      <c r="B56" s="60"/>
      <c r="C56" s="60"/>
      <c r="D56" s="97"/>
      <c r="E56" s="97"/>
      <c r="F56" s="97"/>
    </row>
    <row r="57" spans="1:6">
      <c r="A57" s="98"/>
      <c r="B57" s="98"/>
      <c r="C57" s="98"/>
      <c r="D57" s="98"/>
      <c r="E57" s="99"/>
      <c r="F57" s="99"/>
    </row>
    <row r="58" spans="1:6">
      <c r="A58" s="100"/>
      <c r="B58" s="101"/>
      <c r="C58" s="101"/>
      <c r="D58" s="71"/>
      <c r="E58" s="71"/>
      <c r="F58" s="71"/>
    </row>
    <row r="59" spans="1:6">
      <c r="A59" s="68"/>
      <c r="B59" s="68" t="s">
        <v>6</v>
      </c>
      <c r="C59" s="69" t="s">
        <v>0</v>
      </c>
      <c r="D59" s="69" t="s">
        <v>3</v>
      </c>
      <c r="E59" s="69" t="s">
        <v>10</v>
      </c>
      <c r="F59" s="60"/>
    </row>
    <row r="60" spans="1:6">
      <c r="A60" s="60"/>
      <c r="B60" s="70"/>
      <c r="C60" s="70"/>
      <c r="D60" s="71"/>
      <c r="E60" s="71"/>
      <c r="F60" s="60"/>
    </row>
    <row r="61" spans="1:6">
      <c r="A61" s="102"/>
      <c r="B61" s="103" t="s">
        <v>4</v>
      </c>
      <c r="C61" s="104">
        <v>0</v>
      </c>
      <c r="D61" s="105">
        <f>C61/140264743</f>
        <v>0</v>
      </c>
      <c r="E61" s="106"/>
      <c r="F61" s="60"/>
    </row>
    <row r="62" spans="1:6">
      <c r="A62" s="77"/>
      <c r="B62" s="107" t="s">
        <v>5</v>
      </c>
      <c r="C62" s="108">
        <v>0</v>
      </c>
      <c r="D62" s="109">
        <f>C62/733510255</f>
        <v>0</v>
      </c>
      <c r="E62" s="110"/>
      <c r="F62" s="60"/>
    </row>
    <row r="63" spans="1:6">
      <c r="A63" s="60"/>
      <c r="B63" s="60"/>
      <c r="C63" s="60"/>
      <c r="D63" s="60"/>
      <c r="E63" s="111"/>
      <c r="F63" s="60"/>
    </row>
    <row r="64" spans="1:6">
      <c r="A64" s="60"/>
      <c r="B64" s="60"/>
      <c r="C64" s="60"/>
      <c r="D64" s="60"/>
      <c r="E64" s="111"/>
      <c r="F64" s="60"/>
    </row>
    <row r="65" spans="1:7">
      <c r="A65" s="60"/>
      <c r="B65" s="112" t="s">
        <v>7</v>
      </c>
      <c r="C65" s="113">
        <f>SUM(C61:C64)</f>
        <v>0</v>
      </c>
      <c r="D65" s="114">
        <f>SUM(D61:D64)</f>
        <v>0</v>
      </c>
      <c r="E65" s="115"/>
      <c r="F65" s="60"/>
    </row>
    <row r="66" spans="1:7">
      <c r="A66" s="60"/>
      <c r="B66" s="60"/>
      <c r="C66" s="60"/>
      <c r="D66" s="60"/>
      <c r="E66" s="60"/>
      <c r="F66" s="60"/>
    </row>
    <row r="67" spans="1:7">
      <c r="A67" s="93" t="s">
        <v>1</v>
      </c>
      <c r="B67" s="93"/>
      <c r="C67" s="93"/>
      <c r="D67" s="93"/>
      <c r="E67" s="94">
        <v>41820</v>
      </c>
      <c r="F67" s="95"/>
    </row>
    <row r="68" spans="1:7">
      <c r="A68" s="96"/>
      <c r="B68" s="60"/>
      <c r="C68" s="60"/>
      <c r="D68" s="97"/>
      <c r="E68" s="97"/>
      <c r="F68" s="97"/>
    </row>
    <row r="69" spans="1:7">
      <c r="A69" s="98"/>
      <c r="B69" s="98"/>
      <c r="C69" s="98"/>
      <c r="D69" s="98"/>
      <c r="E69" s="99"/>
      <c r="F69" s="99"/>
    </row>
    <row r="70" spans="1:7">
      <c r="A70" s="100"/>
      <c r="B70" s="101"/>
      <c r="C70" s="101"/>
      <c r="D70" s="71"/>
      <c r="E70" s="71"/>
      <c r="F70" s="71"/>
    </row>
    <row r="71" spans="1:7">
      <c r="A71" s="68"/>
      <c r="B71" s="68" t="s">
        <v>6</v>
      </c>
      <c r="C71" s="69" t="s">
        <v>0</v>
      </c>
      <c r="D71" s="69" t="s">
        <v>3</v>
      </c>
      <c r="E71" s="69" t="s">
        <v>10</v>
      </c>
      <c r="F71" s="60"/>
    </row>
    <row r="72" spans="1:7">
      <c r="A72" s="60"/>
      <c r="B72" s="70"/>
      <c r="C72" s="70"/>
      <c r="D72" s="71"/>
      <c r="E72" s="71"/>
      <c r="F72" s="60"/>
    </row>
    <row r="73" spans="1:7">
      <c r="A73" s="102"/>
      <c r="B73" s="103" t="s">
        <v>4</v>
      </c>
      <c r="C73" s="104">
        <v>1000</v>
      </c>
      <c r="D73" s="105">
        <f>C73/733510255</f>
        <v>1.3633074564172248E-6</v>
      </c>
      <c r="E73" s="106">
        <v>16.05</v>
      </c>
      <c r="F73" s="60"/>
      <c r="G73" s="92" t="s">
        <v>12</v>
      </c>
    </row>
    <row r="74" spans="1:7">
      <c r="A74" s="77"/>
      <c r="B74" s="107" t="s">
        <v>5</v>
      </c>
      <c r="C74" s="108">
        <v>0</v>
      </c>
      <c r="D74" s="109">
        <f>C74/733510255</f>
        <v>0</v>
      </c>
      <c r="E74" s="110"/>
      <c r="F74" s="60"/>
    </row>
    <row r="75" spans="1:7">
      <c r="A75" s="60"/>
      <c r="B75" s="60"/>
      <c r="C75" s="60"/>
      <c r="D75" s="60"/>
      <c r="E75" s="111"/>
      <c r="F75" s="60"/>
    </row>
    <row r="76" spans="1:7">
      <c r="A76" s="60"/>
      <c r="B76" s="60"/>
      <c r="C76" s="60"/>
      <c r="D76" s="60"/>
      <c r="E76" s="111"/>
      <c r="F76" s="60"/>
    </row>
    <row r="77" spans="1:7">
      <c r="A77" s="60"/>
      <c r="B77" s="112" t="s">
        <v>7</v>
      </c>
      <c r="C77" s="113">
        <f>SUM(C73:C76)</f>
        <v>1000</v>
      </c>
      <c r="D77" s="114">
        <f>SUM(D73:D76)</f>
        <v>1.3633074564172248E-6</v>
      </c>
      <c r="E77" s="55">
        <f>(+C73*E73+C74*E74)/C77</f>
        <v>16.05</v>
      </c>
      <c r="F77" s="60"/>
    </row>
    <row r="78" spans="1:7">
      <c r="A78" s="60"/>
      <c r="B78" s="60"/>
      <c r="C78" s="60"/>
      <c r="D78" s="60"/>
      <c r="E78" s="60"/>
      <c r="F78" s="60"/>
    </row>
    <row r="79" spans="1:7">
      <c r="A79" s="60"/>
      <c r="B79" s="60"/>
      <c r="C79" s="60"/>
      <c r="D79" s="60"/>
      <c r="E79" s="60"/>
      <c r="F79" s="60"/>
    </row>
    <row r="80" spans="1:7">
      <c r="A80" s="93" t="s">
        <v>1</v>
      </c>
      <c r="B80" s="93"/>
      <c r="C80" s="93"/>
      <c r="D80" s="93"/>
      <c r="E80" s="94">
        <v>41851</v>
      </c>
      <c r="F80" s="95"/>
    </row>
    <row r="81" spans="1:7">
      <c r="A81" s="96"/>
      <c r="B81" s="60"/>
      <c r="C81" s="60"/>
      <c r="D81" s="97"/>
      <c r="E81" s="97"/>
      <c r="F81" s="97"/>
    </row>
    <row r="82" spans="1:7">
      <c r="A82" s="98"/>
      <c r="B82" s="98"/>
      <c r="C82" s="98"/>
      <c r="D82" s="98"/>
      <c r="E82" s="99"/>
      <c r="F82" s="99"/>
    </row>
    <row r="83" spans="1:7">
      <c r="A83" s="100"/>
      <c r="B83" s="101"/>
      <c r="C83" s="101"/>
      <c r="D83" s="71"/>
      <c r="E83" s="71"/>
      <c r="F83" s="71"/>
    </row>
    <row r="84" spans="1:7">
      <c r="A84" s="68"/>
      <c r="B84" s="68" t="s">
        <v>6</v>
      </c>
      <c r="C84" s="69" t="s">
        <v>0</v>
      </c>
      <c r="D84" s="69" t="s">
        <v>3</v>
      </c>
      <c r="E84" s="69" t="s">
        <v>10</v>
      </c>
      <c r="F84" s="60"/>
    </row>
    <row r="85" spans="1:7">
      <c r="A85" s="60"/>
      <c r="B85" s="70"/>
      <c r="C85" s="70"/>
      <c r="D85" s="71"/>
      <c r="E85" s="71"/>
      <c r="F85" s="60"/>
    </row>
    <row r="86" spans="1:7">
      <c r="A86" s="102"/>
      <c r="B86" s="103" t="s">
        <v>4</v>
      </c>
      <c r="C86" s="104">
        <v>663876</v>
      </c>
      <c r="D86" s="105">
        <f>C86/739421648</f>
        <v>8.9783143595492893E-4</v>
      </c>
      <c r="E86" s="106">
        <v>15.953938521136433</v>
      </c>
      <c r="F86" s="60"/>
      <c r="G86" s="92" t="s">
        <v>13</v>
      </c>
    </row>
    <row r="87" spans="1:7">
      <c r="A87" s="77"/>
      <c r="B87" s="107" t="s">
        <v>5</v>
      </c>
      <c r="C87" s="108">
        <v>0</v>
      </c>
      <c r="D87" s="109">
        <f>C87/739421648</f>
        <v>0</v>
      </c>
      <c r="E87" s="110"/>
      <c r="F87" s="60"/>
    </row>
    <row r="88" spans="1:7">
      <c r="A88" s="60"/>
      <c r="B88" s="60"/>
      <c r="C88" s="60"/>
      <c r="D88" s="60"/>
      <c r="E88" s="111"/>
      <c r="F88" s="60"/>
    </row>
    <row r="89" spans="1:7">
      <c r="A89" s="60"/>
      <c r="B89" s="60"/>
      <c r="C89" s="60"/>
      <c r="D89" s="60"/>
      <c r="E89" s="111"/>
      <c r="F89" s="60"/>
    </row>
    <row r="90" spans="1:7">
      <c r="A90" s="60"/>
      <c r="B90" s="112" t="s">
        <v>7</v>
      </c>
      <c r="C90" s="113">
        <f>SUM(C86:C89)</f>
        <v>663876</v>
      </c>
      <c r="D90" s="114">
        <f>SUM(D86:D89)</f>
        <v>8.9783143595492893E-4</v>
      </c>
      <c r="E90" s="55">
        <f>(+C86*E86+C87*E87)/C90</f>
        <v>15.953938521136433</v>
      </c>
      <c r="F90" s="60"/>
    </row>
    <row r="91" spans="1:7">
      <c r="A91" s="60"/>
      <c r="B91" s="60"/>
      <c r="C91" s="60"/>
      <c r="D91" s="60"/>
      <c r="E91" s="60"/>
      <c r="F91" s="60"/>
    </row>
    <row r="92" spans="1:7">
      <c r="A92" s="60"/>
      <c r="B92" s="60"/>
      <c r="C92" s="60"/>
      <c r="D92" s="60"/>
      <c r="E92" s="60"/>
      <c r="F92" s="60"/>
    </row>
    <row r="93" spans="1:7">
      <c r="A93" s="93" t="s">
        <v>1</v>
      </c>
      <c r="B93" s="93"/>
      <c r="C93" s="93"/>
      <c r="D93" s="93"/>
      <c r="E93" s="94">
        <v>41882</v>
      </c>
      <c r="F93" s="95"/>
    </row>
    <row r="94" spans="1:7">
      <c r="A94" s="96"/>
      <c r="B94" s="60"/>
      <c r="C94" s="60"/>
      <c r="D94" s="97"/>
      <c r="E94" s="97"/>
      <c r="F94" s="97"/>
    </row>
    <row r="95" spans="1:7">
      <c r="A95" s="98"/>
      <c r="B95" s="98"/>
      <c r="C95" s="98"/>
      <c r="D95" s="98"/>
      <c r="E95" s="99"/>
      <c r="F95" s="99"/>
    </row>
    <row r="96" spans="1:7">
      <c r="A96" s="100"/>
      <c r="B96" s="101"/>
      <c r="C96" s="101"/>
      <c r="D96" s="71"/>
      <c r="E96" s="71"/>
      <c r="F96" s="71"/>
    </row>
    <row r="97" spans="1:7">
      <c r="A97" s="68"/>
      <c r="B97" s="68" t="s">
        <v>6</v>
      </c>
      <c r="C97" s="69" t="s">
        <v>0</v>
      </c>
      <c r="D97" s="69" t="s">
        <v>3</v>
      </c>
      <c r="E97" s="69" t="s">
        <v>10</v>
      </c>
      <c r="F97" s="60"/>
    </row>
    <row r="98" spans="1:7">
      <c r="A98" s="60"/>
      <c r="B98" s="70"/>
      <c r="C98" s="70"/>
      <c r="D98" s="71"/>
      <c r="E98" s="71"/>
      <c r="F98" s="60"/>
    </row>
    <row r="99" spans="1:7">
      <c r="A99" s="102"/>
      <c r="B99" s="103" t="s">
        <v>4</v>
      </c>
      <c r="C99" s="104">
        <v>3806332</v>
      </c>
      <c r="D99" s="105">
        <f>C99/739421648</f>
        <v>5.147715123428466E-3</v>
      </c>
      <c r="E99" s="106">
        <v>15.243414789027863</v>
      </c>
      <c r="F99" s="60"/>
      <c r="G99" s="92" t="s">
        <v>13</v>
      </c>
    </row>
    <row r="100" spans="1:7">
      <c r="A100" s="77"/>
      <c r="B100" s="107" t="s">
        <v>5</v>
      </c>
      <c r="C100" s="108">
        <v>0</v>
      </c>
      <c r="D100" s="109">
        <f>C100/739421648</f>
        <v>0</v>
      </c>
      <c r="E100" s="110"/>
      <c r="F100" s="60"/>
    </row>
    <row r="101" spans="1:7">
      <c r="A101" s="60"/>
      <c r="B101" s="60"/>
      <c r="C101" s="60"/>
      <c r="D101" s="60"/>
      <c r="E101" s="111"/>
      <c r="F101" s="60"/>
    </row>
    <row r="102" spans="1:7">
      <c r="A102" s="60"/>
      <c r="B102" s="60"/>
      <c r="C102" s="60"/>
      <c r="D102" s="60"/>
      <c r="E102" s="111"/>
      <c r="F102" s="60"/>
    </row>
    <row r="103" spans="1:7">
      <c r="A103" s="60"/>
      <c r="B103" s="112" t="s">
        <v>7</v>
      </c>
      <c r="C103" s="113">
        <f>SUM(C99:C102)</f>
        <v>3806332</v>
      </c>
      <c r="D103" s="114">
        <f>SUM(D99:D102)</f>
        <v>5.147715123428466E-3</v>
      </c>
      <c r="E103" s="55">
        <f>(+C99*E99+C100*E100)/C103</f>
        <v>15.243414789027863</v>
      </c>
      <c r="F103" s="60"/>
    </row>
    <row r="104" spans="1:7">
      <c r="A104" s="60"/>
      <c r="B104" s="60"/>
      <c r="C104" s="60"/>
      <c r="D104" s="60"/>
      <c r="E104" s="60"/>
      <c r="F104" s="60"/>
    </row>
    <row r="105" spans="1:7">
      <c r="A105" s="60"/>
      <c r="B105" s="60"/>
      <c r="C105" s="60"/>
      <c r="D105" s="60"/>
      <c r="E105" s="60"/>
      <c r="F105" s="60"/>
    </row>
    <row r="106" spans="1:7">
      <c r="A106" s="60"/>
      <c r="B106" s="60"/>
      <c r="C106" s="60"/>
      <c r="D106" s="60"/>
      <c r="E106" s="60"/>
      <c r="F106" s="60"/>
    </row>
    <row r="107" spans="1:7">
      <c r="A107" s="93" t="s">
        <v>1</v>
      </c>
      <c r="B107" s="93"/>
      <c r="C107" s="93"/>
      <c r="D107" s="93"/>
      <c r="E107" s="94">
        <v>41912</v>
      </c>
      <c r="F107" s="95"/>
    </row>
    <row r="108" spans="1:7">
      <c r="A108" s="96"/>
      <c r="B108" s="60"/>
      <c r="C108" s="60"/>
      <c r="D108" s="97"/>
      <c r="E108" s="97"/>
      <c r="F108" s="97"/>
    </row>
    <row r="109" spans="1:7">
      <c r="A109" s="98"/>
      <c r="B109" s="98"/>
      <c r="C109" s="98"/>
      <c r="D109" s="98"/>
      <c r="E109" s="99"/>
      <c r="F109" s="99"/>
    </row>
    <row r="110" spans="1:7">
      <c r="A110" s="100"/>
      <c r="B110" s="101"/>
      <c r="C110" s="101"/>
      <c r="D110" s="71"/>
      <c r="E110" s="71"/>
      <c r="F110" s="71"/>
    </row>
    <row r="111" spans="1:7">
      <c r="A111" s="68"/>
      <c r="B111" s="68" t="s">
        <v>6</v>
      </c>
      <c r="C111" s="69" t="s">
        <v>0</v>
      </c>
      <c r="D111" s="69" t="s">
        <v>3</v>
      </c>
      <c r="E111" s="69" t="s">
        <v>10</v>
      </c>
      <c r="F111" s="60"/>
    </row>
    <row r="112" spans="1:7">
      <c r="A112" s="60"/>
      <c r="B112" s="70"/>
      <c r="C112" s="70"/>
      <c r="D112" s="71"/>
      <c r="E112" s="71"/>
      <c r="F112" s="60"/>
    </row>
    <row r="113" spans="1:7">
      <c r="A113" s="102"/>
      <c r="B113" s="103" t="s">
        <v>4</v>
      </c>
      <c r="C113" s="104">
        <v>5853249</v>
      </c>
      <c r="D113" s="105">
        <f>C113/739421648</f>
        <v>7.9159827357394331E-3</v>
      </c>
      <c r="E113" s="106">
        <v>15.34</v>
      </c>
      <c r="F113" s="60"/>
      <c r="G113" s="92" t="s">
        <v>13</v>
      </c>
    </row>
    <row r="114" spans="1:7">
      <c r="A114" s="77"/>
      <c r="B114" s="107" t="s">
        <v>5</v>
      </c>
      <c r="C114" s="108">
        <v>8</v>
      </c>
      <c r="D114" s="109">
        <f>C114/739421648</f>
        <v>1.0819266681789116E-8</v>
      </c>
      <c r="E114" s="110">
        <v>15.588338635330778</v>
      </c>
      <c r="F114" s="60"/>
      <c r="G114" s="92" t="s">
        <v>16</v>
      </c>
    </row>
    <row r="115" spans="1:7">
      <c r="A115" s="60"/>
      <c r="B115" s="60"/>
      <c r="C115" s="60"/>
      <c r="D115" s="60"/>
      <c r="E115" s="111"/>
      <c r="F115" s="60"/>
    </row>
    <row r="116" spans="1:7">
      <c r="A116" s="60"/>
      <c r="B116" s="60"/>
      <c r="C116" s="60"/>
      <c r="D116" s="60"/>
      <c r="E116" s="111"/>
      <c r="F116" s="60"/>
    </row>
    <row r="117" spans="1:7">
      <c r="A117" s="60"/>
      <c r="B117" s="112" t="s">
        <v>7</v>
      </c>
      <c r="C117" s="113">
        <f>SUM(C113:C116)</f>
        <v>5853257</v>
      </c>
      <c r="D117" s="114">
        <f>SUM(D113:D116)</f>
        <v>7.9159935550061154E-3</v>
      </c>
      <c r="E117" s="55">
        <f>(+C113*E113+C114*E114)/C117</f>
        <v>15.340000339419419</v>
      </c>
      <c r="F117" s="60"/>
    </row>
    <row r="120" spans="1:7">
      <c r="A120" s="93" t="s">
        <v>1</v>
      </c>
      <c r="B120" s="93"/>
      <c r="C120" s="93"/>
      <c r="D120" s="93"/>
      <c r="E120" s="94">
        <v>41943</v>
      </c>
      <c r="F120" s="95"/>
    </row>
    <row r="121" spans="1:7">
      <c r="A121" s="96"/>
      <c r="B121" s="60"/>
      <c r="C121" s="60"/>
      <c r="D121" s="97"/>
      <c r="E121" s="97"/>
      <c r="F121" s="97"/>
    </row>
    <row r="122" spans="1:7">
      <c r="A122" s="98"/>
      <c r="B122" s="98"/>
      <c r="C122" s="98"/>
      <c r="D122" s="98"/>
      <c r="E122" s="99"/>
      <c r="F122" s="99"/>
    </row>
    <row r="123" spans="1:7">
      <c r="A123" s="100"/>
      <c r="B123" s="101"/>
      <c r="C123" s="101"/>
      <c r="D123" s="71"/>
      <c r="E123" s="71"/>
      <c r="F123" s="71"/>
    </row>
    <row r="124" spans="1:7">
      <c r="A124" s="68"/>
      <c r="B124" s="68" t="s">
        <v>6</v>
      </c>
      <c r="C124" s="69" t="s">
        <v>0</v>
      </c>
      <c r="D124" s="69" t="s">
        <v>3</v>
      </c>
      <c r="E124" s="69" t="s">
        <v>10</v>
      </c>
      <c r="F124" s="60"/>
    </row>
    <row r="125" spans="1:7">
      <c r="A125" s="60"/>
      <c r="B125" s="70"/>
      <c r="C125" s="70"/>
      <c r="D125" s="71"/>
      <c r="E125" s="71"/>
      <c r="F125" s="60"/>
    </row>
    <row r="126" spans="1:7">
      <c r="A126" s="102"/>
      <c r="B126" s="103" t="s">
        <v>4</v>
      </c>
      <c r="C126" s="104">
        <v>9820691</v>
      </c>
      <c r="D126" s="105">
        <f>C126/739421648</f>
        <v>1.328158436605578E-2</v>
      </c>
      <c r="E126" s="106">
        <v>15.35</v>
      </c>
      <c r="F126" s="60"/>
      <c r="G126" s="92" t="s">
        <v>13</v>
      </c>
    </row>
    <row r="127" spans="1:7">
      <c r="A127" s="77"/>
      <c r="B127" s="107" t="s">
        <v>5</v>
      </c>
      <c r="C127" s="108"/>
      <c r="D127" s="109">
        <f>C127/739421648</f>
        <v>0</v>
      </c>
      <c r="E127" s="110"/>
      <c r="F127" s="60"/>
    </row>
    <row r="128" spans="1:7">
      <c r="A128" s="60"/>
      <c r="B128" s="60"/>
      <c r="C128" s="60"/>
      <c r="D128" s="60"/>
      <c r="E128" s="111"/>
      <c r="F128" s="60"/>
    </row>
    <row r="129" spans="1:6">
      <c r="A129" s="60"/>
      <c r="B129" s="60"/>
      <c r="C129" s="60"/>
      <c r="D129" s="60"/>
      <c r="E129" s="111"/>
      <c r="F129" s="60"/>
    </row>
    <row r="130" spans="1:6">
      <c r="A130" s="60"/>
      <c r="B130" s="112" t="s">
        <v>7</v>
      </c>
      <c r="C130" s="113">
        <f>SUM(C126:C129)</f>
        <v>9820691</v>
      </c>
      <c r="D130" s="114">
        <f>SUM(D126:D129)</f>
        <v>1.328158436605578E-2</v>
      </c>
      <c r="E130" s="55">
        <f>(+C126*E126+C127*E127)/C130</f>
        <v>15.35</v>
      </c>
      <c r="F130" s="60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E37"/>
  <sheetViews>
    <sheetView workbookViewId="0">
      <selection activeCell="E35" sqref="E35"/>
    </sheetView>
  </sheetViews>
  <sheetFormatPr baseColWidth="10" defaultRowHeight="12.75"/>
  <cols>
    <col min="1" max="1" width="4.85546875" style="60" customWidth="1"/>
    <col min="2" max="2" width="29.140625" style="116" bestFit="1" customWidth="1"/>
    <col min="3" max="3" width="18.28515625" style="60" customWidth="1"/>
    <col min="4" max="4" width="23.42578125" style="60" bestFit="1" customWidth="1"/>
    <col min="5" max="5" width="23.7109375" style="60" customWidth="1"/>
    <col min="6" max="16384" width="11.42578125" style="60"/>
  </cols>
  <sheetData>
    <row r="2" spans="2:5">
      <c r="B2" s="118" t="s">
        <v>32</v>
      </c>
      <c r="C2" s="118" t="s">
        <v>33</v>
      </c>
      <c r="D2" s="118" t="s">
        <v>34</v>
      </c>
      <c r="E2" s="118" t="s">
        <v>35</v>
      </c>
    </row>
    <row r="3" spans="2:5">
      <c r="B3" s="116" t="s">
        <v>17</v>
      </c>
    </row>
    <row r="4" spans="2:5">
      <c r="C4" s="60" t="s">
        <v>18</v>
      </c>
      <c r="D4" s="60" t="s">
        <v>28</v>
      </c>
      <c r="E4" s="117" t="s">
        <v>30</v>
      </c>
    </row>
    <row r="5" spans="2:5">
      <c r="D5" s="60" t="s">
        <v>19</v>
      </c>
      <c r="E5" s="117" t="s">
        <v>31</v>
      </c>
    </row>
    <row r="6" spans="2:5">
      <c r="E6" s="117"/>
    </row>
    <row r="7" spans="2:5">
      <c r="E7" s="117"/>
    </row>
    <row r="8" spans="2:5">
      <c r="C8" s="60" t="s">
        <v>20</v>
      </c>
      <c r="D8" s="60" t="s">
        <v>29</v>
      </c>
      <c r="E8" s="117">
        <v>192675</v>
      </c>
    </row>
    <row r="9" spans="2:5">
      <c r="D9" s="60" t="s">
        <v>21</v>
      </c>
      <c r="E9" s="117">
        <v>192711</v>
      </c>
    </row>
    <row r="10" spans="2:5">
      <c r="E10" s="117">
        <v>184543</v>
      </c>
    </row>
    <row r="11" spans="2:5">
      <c r="E11" s="117"/>
    </row>
    <row r="12" spans="2:5">
      <c r="E12" s="117"/>
    </row>
    <row r="13" spans="2:5">
      <c r="B13" s="116" t="s">
        <v>37</v>
      </c>
      <c r="E13" s="117"/>
    </row>
    <row r="14" spans="2:5">
      <c r="C14" s="60" t="s">
        <v>20</v>
      </c>
      <c r="E14" s="117">
        <v>173574</v>
      </c>
    </row>
    <row r="15" spans="2:5">
      <c r="E15" s="117"/>
    </row>
    <row r="16" spans="2:5">
      <c r="B16" s="116" t="s">
        <v>22</v>
      </c>
      <c r="E16" s="117"/>
    </row>
    <row r="17" spans="2:5">
      <c r="E17" s="117"/>
    </row>
    <row r="18" spans="2:5">
      <c r="C18" s="60" t="s">
        <v>20</v>
      </c>
      <c r="D18" s="60" t="s">
        <v>23</v>
      </c>
      <c r="E18" s="117">
        <v>173565</v>
      </c>
    </row>
    <row r="19" spans="2:5">
      <c r="E19" s="117"/>
    </row>
    <row r="20" spans="2:5">
      <c r="E20" s="117"/>
    </row>
    <row r="21" spans="2:5">
      <c r="E21" s="117"/>
    </row>
    <row r="22" spans="2:5">
      <c r="E22" s="117"/>
    </row>
    <row r="23" spans="2:5">
      <c r="E23" s="117"/>
    </row>
    <row r="24" spans="2:5">
      <c r="E24" s="117"/>
    </row>
    <row r="25" spans="2:5">
      <c r="B25" s="116" t="s">
        <v>24</v>
      </c>
      <c r="E25" s="117"/>
    </row>
    <row r="26" spans="2:5">
      <c r="C26" s="60" t="s">
        <v>26</v>
      </c>
      <c r="D26" s="60" t="s">
        <v>25</v>
      </c>
      <c r="E26" s="117" t="s">
        <v>27</v>
      </c>
    </row>
    <row r="27" spans="2:5">
      <c r="E27" s="117"/>
    </row>
    <row r="28" spans="2:5">
      <c r="E28" s="117"/>
    </row>
    <row r="29" spans="2:5">
      <c r="E29" s="117"/>
    </row>
    <row r="30" spans="2:5">
      <c r="E30" s="117"/>
    </row>
    <row r="31" spans="2:5">
      <c r="B31" s="116" t="s">
        <v>36</v>
      </c>
    </row>
    <row r="32" spans="2:5">
      <c r="C32" s="60" t="s">
        <v>20</v>
      </c>
      <c r="E32" s="60">
        <v>179351</v>
      </c>
    </row>
    <row r="36" spans="2:5">
      <c r="B36" s="116" t="s">
        <v>38</v>
      </c>
    </row>
    <row r="37" spans="2:5">
      <c r="C37" s="60" t="s">
        <v>20</v>
      </c>
      <c r="E37" s="117">
        <v>159411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52"/>
  <sheetViews>
    <sheetView topLeftCell="A19" workbookViewId="0">
      <selection activeCell="G39" sqref="G39"/>
    </sheetView>
  </sheetViews>
  <sheetFormatPr baseColWidth="10" defaultRowHeight="12.75"/>
  <cols>
    <col min="1" max="1" width="3" style="1" customWidth="1"/>
    <col min="2" max="2" width="3.5703125" style="1" customWidth="1"/>
    <col min="3" max="3" width="5.28515625" style="1" customWidth="1"/>
    <col min="4" max="4" width="17.5703125" style="1" bestFit="1" customWidth="1"/>
    <col min="5" max="5" width="17.5703125" style="1" customWidth="1"/>
    <col min="6" max="6" width="11" style="1" customWidth="1"/>
    <col min="7" max="7" width="18" style="1" customWidth="1"/>
    <col min="8" max="8" width="3.5703125" style="1" customWidth="1"/>
    <col min="9" max="9" width="3.140625" style="1" customWidth="1"/>
    <col min="10" max="10" width="11.42578125" style="32"/>
    <col min="11" max="16384" width="11.42578125" style="1"/>
  </cols>
  <sheetData>
    <row r="2" spans="2:8" ht="15.75">
      <c r="B2" s="2"/>
      <c r="C2" s="2" t="s">
        <v>1</v>
      </c>
      <c r="D2" s="2"/>
      <c r="E2" s="2"/>
      <c r="F2" s="2"/>
      <c r="G2" s="37">
        <v>36891</v>
      </c>
      <c r="H2" s="3"/>
    </row>
    <row r="3" spans="2:8" ht="15.75">
      <c r="B3" s="4"/>
      <c r="C3" s="5"/>
      <c r="F3" s="6"/>
      <c r="G3" s="6"/>
      <c r="H3" s="6"/>
    </row>
    <row r="4" spans="2:8">
      <c r="B4" s="7"/>
      <c r="C4" s="7"/>
      <c r="D4" s="7"/>
      <c r="E4" s="7"/>
      <c r="F4" s="7"/>
      <c r="G4" s="8"/>
      <c r="H4" s="8"/>
    </row>
    <row r="5" spans="2:8">
      <c r="B5" s="9"/>
      <c r="C5" s="9"/>
      <c r="D5" s="10"/>
      <c r="E5" s="10"/>
      <c r="F5" s="11"/>
      <c r="G5" s="11"/>
      <c r="H5" s="11"/>
    </row>
    <row r="6" spans="2:8">
      <c r="B6" s="12"/>
      <c r="C6" s="13"/>
      <c r="D6" s="21" t="s">
        <v>6</v>
      </c>
      <c r="E6" s="35" t="s">
        <v>0</v>
      </c>
      <c r="F6" s="35" t="s">
        <v>3</v>
      </c>
      <c r="G6" s="35" t="s">
        <v>2</v>
      </c>
    </row>
    <row r="7" spans="2:8">
      <c r="B7" s="12"/>
      <c r="D7" s="15"/>
      <c r="E7" s="15"/>
      <c r="F7" s="31"/>
      <c r="G7" s="31"/>
    </row>
    <row r="8" spans="2:8">
      <c r="B8" s="12"/>
      <c r="D8" s="30" t="s">
        <v>4</v>
      </c>
      <c r="E8" s="40">
        <v>2681362</v>
      </c>
      <c r="F8" s="31"/>
      <c r="G8" s="42">
        <v>13.65</v>
      </c>
    </row>
    <row r="9" spans="2:8">
      <c r="C9" s="38"/>
      <c r="D9" s="39" t="s">
        <v>5</v>
      </c>
      <c r="E9" s="40">
        <v>1706413</v>
      </c>
      <c r="F9" s="41"/>
      <c r="G9" s="42">
        <v>14.31</v>
      </c>
    </row>
    <row r="10" spans="2:8">
      <c r="D10" s="18"/>
      <c r="E10" s="18"/>
      <c r="F10" s="18"/>
      <c r="G10" s="18"/>
      <c r="H10" s="18"/>
    </row>
    <row r="11" spans="2:8">
      <c r="D11" s="18"/>
      <c r="E11" s="18"/>
      <c r="F11" s="18"/>
      <c r="G11" s="18"/>
      <c r="H11" s="18"/>
    </row>
    <row r="12" spans="2:8">
      <c r="D12" s="43" t="s">
        <v>7</v>
      </c>
      <c r="E12" s="44">
        <f>SUM(E7:E11)</f>
        <v>4387775</v>
      </c>
      <c r="F12" s="45">
        <f>SUM(F7:F11)</f>
        <v>0</v>
      </c>
      <c r="G12" s="46">
        <f>(+E8*G8+E9*G9)/E12</f>
        <v>13.906675098426881</v>
      </c>
      <c r="H12" s="18"/>
    </row>
    <row r="15" spans="2:8" ht="15.75">
      <c r="B15" s="2"/>
      <c r="C15" s="2" t="s">
        <v>1</v>
      </c>
      <c r="D15" s="2"/>
      <c r="E15" s="2"/>
      <c r="F15" s="2"/>
      <c r="G15" s="37">
        <v>37256</v>
      </c>
      <c r="H15" s="3"/>
    </row>
    <row r="16" spans="2:8" ht="15.75">
      <c r="B16" s="4"/>
      <c r="C16" s="5"/>
      <c r="F16" s="6"/>
      <c r="G16" s="6"/>
      <c r="H16" s="6"/>
    </row>
    <row r="17" spans="2:8">
      <c r="B17" s="7"/>
      <c r="C17" s="7"/>
      <c r="D17" s="7"/>
      <c r="E17" s="7"/>
      <c r="F17" s="7"/>
      <c r="G17" s="8"/>
      <c r="H17" s="8"/>
    </row>
    <row r="18" spans="2:8">
      <c r="B18" s="9"/>
      <c r="C18" s="9"/>
      <c r="D18" s="10"/>
      <c r="E18" s="10"/>
      <c r="F18" s="11"/>
      <c r="G18" s="11"/>
      <c r="H18" s="11"/>
    </row>
    <row r="19" spans="2:8">
      <c r="B19" s="12"/>
      <c r="C19" s="13"/>
      <c r="D19" s="21" t="s">
        <v>6</v>
      </c>
      <c r="E19" s="35" t="s">
        <v>0</v>
      </c>
      <c r="F19" s="35" t="s">
        <v>3</v>
      </c>
      <c r="G19" s="35" t="s">
        <v>2</v>
      </c>
    </row>
    <row r="20" spans="2:8" ht="6" customHeight="1">
      <c r="B20" s="12"/>
      <c r="D20" s="15"/>
      <c r="E20" s="15"/>
      <c r="F20" s="31"/>
      <c r="G20" s="31"/>
    </row>
    <row r="21" spans="2:8">
      <c r="B21" s="12"/>
      <c r="D21" s="30" t="s">
        <v>4</v>
      </c>
      <c r="E21" s="40">
        <v>4015657</v>
      </c>
      <c r="F21" s="31"/>
      <c r="G21" s="42">
        <v>15.25</v>
      </c>
    </row>
    <row r="22" spans="2:8">
      <c r="C22" s="38"/>
      <c r="D22" s="39" t="s">
        <v>5</v>
      </c>
      <c r="E22" s="40">
        <v>358327</v>
      </c>
      <c r="F22" s="41"/>
      <c r="G22" s="42">
        <v>14.57</v>
      </c>
    </row>
    <row r="23" spans="2:8">
      <c r="D23" s="18"/>
      <c r="E23" s="18"/>
      <c r="F23" s="18"/>
      <c r="G23" s="18"/>
      <c r="H23" s="18"/>
    </row>
    <row r="24" spans="2:8">
      <c r="D24" s="18"/>
      <c r="E24" s="18"/>
      <c r="F24" s="18"/>
      <c r="G24" s="18"/>
      <c r="H24" s="18"/>
    </row>
    <row r="25" spans="2:8">
      <c r="D25" s="43" t="s">
        <v>7</v>
      </c>
      <c r="E25" s="44">
        <f>SUM(E20:E24)</f>
        <v>4373984</v>
      </c>
      <c r="F25" s="45">
        <f>SUM(F20:F24)</f>
        <v>0</v>
      </c>
      <c r="G25" s="46">
        <f>(+E21*G21+E22*G22)/E25</f>
        <v>15.194292809484443</v>
      </c>
      <c r="H25" s="18"/>
    </row>
    <row r="29" spans="2:8" ht="15.75">
      <c r="B29" s="2"/>
      <c r="C29" s="2" t="s">
        <v>1</v>
      </c>
      <c r="D29" s="2"/>
      <c r="E29" s="2"/>
      <c r="F29" s="2"/>
      <c r="G29" s="37">
        <v>37621</v>
      </c>
      <c r="H29" s="3"/>
    </row>
    <row r="30" spans="2:8" ht="15.75">
      <c r="B30" s="4"/>
      <c r="C30" s="5"/>
      <c r="F30" s="6"/>
      <c r="G30" s="6"/>
      <c r="H30" s="6"/>
    </row>
    <row r="31" spans="2:8">
      <c r="B31" s="7"/>
      <c r="C31" s="7"/>
      <c r="D31" s="7"/>
      <c r="E31" s="7"/>
      <c r="F31" s="7"/>
      <c r="G31" s="8"/>
      <c r="H31" s="8"/>
    </row>
    <row r="32" spans="2:8">
      <c r="B32" s="9"/>
      <c r="C32" s="9"/>
      <c r="D32" s="10"/>
      <c r="E32" s="10"/>
      <c r="F32" s="11"/>
      <c r="G32" s="11"/>
      <c r="H32" s="11"/>
    </row>
    <row r="33" spans="2:8">
      <c r="B33" s="12"/>
      <c r="C33" s="13"/>
      <c r="D33" s="21" t="s">
        <v>6</v>
      </c>
      <c r="E33" s="35" t="s">
        <v>0</v>
      </c>
      <c r="F33" s="35" t="s">
        <v>3</v>
      </c>
      <c r="G33" s="35" t="s">
        <v>2</v>
      </c>
    </row>
    <row r="34" spans="2:8" ht="6" customHeight="1">
      <c r="B34" s="12"/>
      <c r="D34" s="15"/>
      <c r="E34" s="15"/>
      <c r="F34" s="31"/>
      <c r="G34" s="31"/>
    </row>
    <row r="35" spans="2:8">
      <c r="B35" s="12"/>
      <c r="D35" s="30" t="s">
        <v>4</v>
      </c>
      <c r="E35" s="40">
        <v>2757942</v>
      </c>
      <c r="F35" s="31"/>
      <c r="G35" s="42">
        <v>15.27</v>
      </c>
    </row>
    <row r="36" spans="2:8">
      <c r="C36" s="38"/>
      <c r="D36" s="39" t="s">
        <v>5</v>
      </c>
      <c r="E36" s="40">
        <v>346975</v>
      </c>
      <c r="F36" s="41"/>
      <c r="G36" s="42">
        <v>14.57</v>
      </c>
    </row>
    <row r="37" spans="2:8">
      <c r="D37" s="18"/>
      <c r="E37" s="18"/>
      <c r="F37" s="18"/>
      <c r="G37" s="18"/>
      <c r="H37" s="18"/>
    </row>
    <row r="38" spans="2:8">
      <c r="D38" s="18"/>
      <c r="E38" s="18"/>
      <c r="F38" s="18"/>
      <c r="G38" s="18"/>
      <c r="H38" s="18"/>
    </row>
    <row r="39" spans="2:8">
      <c r="D39" s="43" t="s">
        <v>7</v>
      </c>
      <c r="E39" s="44">
        <f>SUM(E34:E38)</f>
        <v>3104917</v>
      </c>
      <c r="F39" s="45">
        <f>SUM(F34:F38)</f>
        <v>0</v>
      </c>
      <c r="G39" s="46">
        <f>(+E35*G35+E36*G36)/E39</f>
        <v>15.191774881582985</v>
      </c>
      <c r="H39" s="18"/>
    </row>
    <row r="42" spans="2:8" ht="15.75">
      <c r="B42" s="2"/>
      <c r="C42" s="2" t="s">
        <v>1</v>
      </c>
      <c r="D42" s="2"/>
      <c r="E42" s="2"/>
      <c r="F42" s="2"/>
      <c r="G42" s="37">
        <v>37986</v>
      </c>
      <c r="H42" s="3"/>
    </row>
    <row r="43" spans="2:8" ht="15.75">
      <c r="B43" s="4"/>
      <c r="C43" s="5"/>
      <c r="F43" s="6"/>
      <c r="G43" s="6"/>
      <c r="H43" s="6"/>
    </row>
    <row r="44" spans="2:8">
      <c r="B44" s="7"/>
      <c r="C44" s="7"/>
      <c r="D44" s="7"/>
      <c r="E44" s="7"/>
      <c r="F44" s="7"/>
      <c r="G44" s="8"/>
      <c r="H44" s="8"/>
    </row>
    <row r="45" spans="2:8">
      <c r="B45" s="9"/>
      <c r="C45" s="9"/>
      <c r="D45" s="10"/>
      <c r="E45" s="10"/>
      <c r="F45" s="11"/>
      <c r="G45" s="11"/>
      <c r="H45" s="11"/>
    </row>
    <row r="46" spans="2:8">
      <c r="B46" s="12"/>
      <c r="C46" s="13"/>
      <c r="D46" s="21" t="s">
        <v>6</v>
      </c>
      <c r="E46" s="35" t="s">
        <v>0</v>
      </c>
      <c r="F46" s="35" t="s">
        <v>3</v>
      </c>
      <c r="G46" s="35" t="s">
        <v>2</v>
      </c>
    </row>
    <row r="47" spans="2:8">
      <c r="B47" s="12"/>
      <c r="D47" s="15"/>
      <c r="E47" s="15"/>
      <c r="F47" s="31"/>
      <c r="G47" s="31"/>
    </row>
    <row r="48" spans="2:8">
      <c r="B48" s="12"/>
      <c r="D48" s="30" t="s">
        <v>4</v>
      </c>
      <c r="E48" s="40">
        <v>963327</v>
      </c>
      <c r="F48" s="31"/>
      <c r="G48" s="42">
        <v>15.27</v>
      </c>
    </row>
    <row r="49" spans="3:8">
      <c r="C49" s="38"/>
      <c r="D49" s="39" t="s">
        <v>5</v>
      </c>
      <c r="E49" s="40">
        <v>198310</v>
      </c>
      <c r="F49" s="41"/>
      <c r="G49" s="42">
        <v>14.57</v>
      </c>
    </row>
    <row r="50" spans="3:8">
      <c r="D50" s="18"/>
      <c r="E50" s="18"/>
      <c r="F50" s="18"/>
      <c r="G50" s="18"/>
      <c r="H50" s="18"/>
    </row>
    <row r="51" spans="3:8">
      <c r="D51" s="18"/>
      <c r="E51" s="18"/>
      <c r="F51" s="18"/>
      <c r="G51" s="18"/>
      <c r="H51" s="18"/>
    </row>
    <row r="52" spans="3:8">
      <c r="D52" s="43" t="s">
        <v>7</v>
      </c>
      <c r="E52" s="44">
        <f>SUM(E47:E51)</f>
        <v>1161637</v>
      </c>
      <c r="F52" s="45">
        <f>SUM(F47:F51)</f>
        <v>0</v>
      </c>
      <c r="G52" s="46">
        <f>(+E48*G48+E49*G49)/E52</f>
        <v>15.150498813312591</v>
      </c>
      <c r="H52" s="18"/>
    </row>
  </sheetData>
  <printOptions horizontalCentered="1"/>
  <pageMargins left="0.75" right="0.75" top="1" bottom="1" header="0" footer="0"/>
  <pageSetup paperSize="9" scale="4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11"/>
  <sheetViews>
    <sheetView topLeftCell="A20" workbookViewId="0">
      <selection activeCell="G39" sqref="G39"/>
    </sheetView>
  </sheetViews>
  <sheetFormatPr baseColWidth="10" defaultRowHeight="12.75"/>
  <cols>
    <col min="1" max="1" width="3.7109375" style="1" customWidth="1"/>
    <col min="2" max="2" width="3.5703125" style="1" customWidth="1"/>
    <col min="3" max="3" width="5.28515625" style="1" customWidth="1"/>
    <col min="4" max="4" width="17.5703125" style="1" bestFit="1" customWidth="1"/>
    <col min="5" max="5" width="17.5703125" style="1" customWidth="1"/>
    <col min="6" max="6" width="11" style="1" customWidth="1"/>
    <col min="7" max="7" width="18" style="1" customWidth="1"/>
    <col min="8" max="8" width="3.5703125" style="1" customWidth="1"/>
    <col min="9" max="9" width="3.140625" style="1" customWidth="1"/>
    <col min="10" max="10" width="11.42578125" style="32"/>
    <col min="11" max="16384" width="11.42578125" style="1"/>
  </cols>
  <sheetData>
    <row r="1" spans="2:11" ht="15.75">
      <c r="B1" s="2"/>
      <c r="C1" s="2" t="s">
        <v>1</v>
      </c>
      <c r="D1" s="2"/>
      <c r="E1" s="2"/>
      <c r="F1" s="2"/>
      <c r="G1" s="37">
        <v>38017</v>
      </c>
      <c r="H1" s="3"/>
    </row>
    <row r="2" spans="2:11" ht="4.5" customHeight="1">
      <c r="B2" s="4"/>
      <c r="C2" s="5"/>
      <c r="F2" s="6"/>
      <c r="G2" s="6"/>
      <c r="H2" s="6"/>
      <c r="I2" s="6"/>
    </row>
    <row r="3" spans="2:11" s="12" customFormat="1" ht="12">
      <c r="B3" s="7"/>
      <c r="C3" s="7"/>
      <c r="D3" s="7"/>
      <c r="E3" s="7"/>
      <c r="F3" s="7"/>
      <c r="G3" s="8"/>
      <c r="H3" s="8"/>
      <c r="J3" s="33"/>
    </row>
    <row r="4" spans="2:11" ht="6.75" customHeight="1">
      <c r="B4" s="9"/>
      <c r="C4" s="9"/>
      <c r="D4" s="10"/>
      <c r="E4" s="10"/>
      <c r="F4" s="11"/>
      <c r="G4" s="11"/>
      <c r="H4" s="11"/>
      <c r="I4" s="9"/>
    </row>
    <row r="5" spans="2:11" s="12" customFormat="1">
      <c r="C5" s="13"/>
      <c r="D5" s="21" t="s">
        <v>6</v>
      </c>
      <c r="E5" s="35" t="s">
        <v>0</v>
      </c>
      <c r="F5" s="35" t="s">
        <v>3</v>
      </c>
      <c r="G5" s="35" t="s">
        <v>2</v>
      </c>
      <c r="H5" s="1"/>
      <c r="I5" s="14"/>
      <c r="J5" s="33"/>
    </row>
    <row r="6" spans="2:11" ht="6.75" customHeight="1">
      <c r="B6" s="12"/>
      <c r="D6" s="15"/>
      <c r="E6" s="15"/>
      <c r="F6" s="31"/>
      <c r="G6" s="31"/>
      <c r="I6" s="14"/>
    </row>
    <row r="7" spans="2:11" ht="15.75" customHeight="1">
      <c r="C7" s="27"/>
      <c r="D7" s="30" t="s">
        <v>4</v>
      </c>
      <c r="E7" s="22">
        <v>732858</v>
      </c>
      <c r="F7" s="36">
        <f>E7/140264743</f>
        <v>5.22481975388498E-3</v>
      </c>
      <c r="G7" s="23">
        <v>15.27</v>
      </c>
      <c r="J7" s="16"/>
      <c r="K7" s="18"/>
    </row>
    <row r="8" spans="2:11" ht="15.75" customHeight="1">
      <c r="C8" s="38"/>
      <c r="D8" s="39" t="s">
        <v>5</v>
      </c>
      <c r="E8" s="40">
        <v>198310</v>
      </c>
      <c r="F8" s="41">
        <f>E8/140264743</f>
        <v>1.4138264239360564E-3</v>
      </c>
      <c r="G8" s="42">
        <v>14.571068897519194</v>
      </c>
      <c r="J8" s="34"/>
      <c r="K8" s="18"/>
    </row>
    <row r="9" spans="2:11" ht="11.25" customHeight="1">
      <c r="C9" s="28"/>
      <c r="D9" s="29"/>
      <c r="E9" s="29"/>
      <c r="F9" s="22"/>
      <c r="G9" s="23"/>
      <c r="J9" s="34"/>
      <c r="K9" s="26"/>
    </row>
    <row r="10" spans="2:11" ht="11.25" customHeight="1">
      <c r="C10" s="28"/>
      <c r="D10" s="29"/>
      <c r="E10" s="22"/>
      <c r="F10" s="36"/>
      <c r="G10" s="23"/>
      <c r="J10" s="34"/>
      <c r="K10" s="18"/>
    </row>
    <row r="11" spans="2:11" ht="11.25" customHeight="1">
      <c r="C11" s="28"/>
      <c r="D11" s="43" t="s">
        <v>7</v>
      </c>
      <c r="E11" s="44">
        <f>SUM(E7:E10)</f>
        <v>931168</v>
      </c>
      <c r="F11" s="45">
        <f>SUM(F7:F10)</f>
        <v>6.6386461778210363E-3</v>
      </c>
      <c r="G11" s="46">
        <f>(+E7*G7+E8*G8)/E11</f>
        <v>15.121149280330759</v>
      </c>
      <c r="J11" s="34"/>
      <c r="K11" s="18"/>
    </row>
    <row r="12" spans="2:11" ht="11.25" customHeight="1">
      <c r="C12" s="28"/>
      <c r="D12" s="29"/>
      <c r="E12" s="29"/>
      <c r="F12" s="22"/>
      <c r="G12" s="23"/>
      <c r="J12" s="34"/>
      <c r="K12" s="18"/>
    </row>
    <row r="13" spans="2:11" ht="13.5">
      <c r="C13" s="19"/>
      <c r="D13" s="25"/>
      <c r="E13" s="25"/>
      <c r="F13" s="25"/>
      <c r="G13" s="20"/>
      <c r="H13" s="18"/>
      <c r="J13" s="34"/>
      <c r="K13" s="18"/>
    </row>
    <row r="14" spans="2:11" ht="13.5">
      <c r="C14" s="19"/>
      <c r="D14" s="16"/>
      <c r="E14" s="16"/>
      <c r="F14" s="16"/>
      <c r="G14" s="17"/>
      <c r="H14" s="18"/>
      <c r="J14" s="34"/>
      <c r="K14" s="18"/>
    </row>
    <row r="15" spans="2:11">
      <c r="D15" s="24"/>
      <c r="E15" s="18"/>
      <c r="F15" s="18"/>
      <c r="G15" s="18"/>
      <c r="H15" s="18"/>
      <c r="I15" s="18"/>
      <c r="J15" s="34"/>
      <c r="K15" s="18"/>
    </row>
    <row r="16" spans="2:11" ht="15.75">
      <c r="B16" s="2"/>
      <c r="C16" s="2" t="s">
        <v>1</v>
      </c>
      <c r="D16" s="2"/>
      <c r="E16" s="2"/>
      <c r="F16" s="2"/>
      <c r="G16" s="37">
        <v>38045</v>
      </c>
      <c r="H16" s="3"/>
      <c r="I16" s="18"/>
      <c r="J16" s="34"/>
      <c r="K16" s="18"/>
    </row>
    <row r="17" spans="2:11" ht="15.75">
      <c r="B17" s="4"/>
      <c r="C17" s="5"/>
      <c r="F17" s="6"/>
      <c r="G17" s="6"/>
      <c r="H17" s="6"/>
      <c r="I17" s="18"/>
      <c r="J17" s="34"/>
      <c r="K17" s="18"/>
    </row>
    <row r="18" spans="2:11">
      <c r="B18" s="7"/>
      <c r="C18" s="7"/>
      <c r="D18" s="7"/>
      <c r="E18" s="7"/>
      <c r="F18" s="7"/>
      <c r="G18" s="8"/>
      <c r="H18" s="8"/>
      <c r="I18" s="18"/>
      <c r="J18" s="34"/>
      <c r="K18" s="18"/>
    </row>
    <row r="19" spans="2:11">
      <c r="B19" s="9"/>
      <c r="C19" s="9"/>
      <c r="D19" s="10"/>
      <c r="E19" s="10"/>
      <c r="F19" s="11"/>
      <c r="G19" s="11"/>
      <c r="H19" s="11"/>
      <c r="I19" s="18"/>
      <c r="J19" s="34"/>
      <c r="K19" s="18"/>
    </row>
    <row r="20" spans="2:11">
      <c r="B20" s="12"/>
      <c r="C20" s="13"/>
      <c r="D20" s="21" t="s">
        <v>6</v>
      </c>
      <c r="E20" s="35" t="s">
        <v>0</v>
      </c>
      <c r="F20" s="35" t="s">
        <v>3</v>
      </c>
      <c r="G20" s="35" t="s">
        <v>2</v>
      </c>
      <c r="I20" s="18"/>
      <c r="J20" s="34"/>
      <c r="K20" s="18"/>
    </row>
    <row r="21" spans="2:11">
      <c r="B21" s="12"/>
      <c r="D21" s="15"/>
      <c r="E21" s="15"/>
      <c r="F21" s="31"/>
      <c r="G21" s="31"/>
      <c r="I21" s="18"/>
      <c r="J21" s="34"/>
      <c r="K21" s="18"/>
    </row>
    <row r="22" spans="2:11">
      <c r="C22" s="27"/>
      <c r="D22" s="30" t="s">
        <v>4</v>
      </c>
      <c r="E22" s="22">
        <v>705180</v>
      </c>
      <c r="F22" s="36">
        <f>E22/140264743</f>
        <v>5.0274929031880805E-3</v>
      </c>
      <c r="G22" s="23">
        <v>15.27</v>
      </c>
      <c r="I22" s="18"/>
      <c r="J22" s="34"/>
      <c r="K22" s="18"/>
    </row>
    <row r="23" spans="2:11">
      <c r="C23" s="38"/>
      <c r="D23" s="39" t="s">
        <v>5</v>
      </c>
      <c r="E23" s="40">
        <v>198310</v>
      </c>
      <c r="F23" s="41">
        <f>E23/140264743</f>
        <v>1.4138264239360564E-3</v>
      </c>
      <c r="G23" s="42">
        <v>14.571068897519194</v>
      </c>
      <c r="I23" s="18"/>
      <c r="J23" s="34"/>
      <c r="K23" s="18"/>
    </row>
    <row r="24" spans="2:11">
      <c r="C24" s="28"/>
      <c r="D24" s="29"/>
      <c r="E24" s="29"/>
      <c r="F24" s="22"/>
      <c r="G24" s="23"/>
      <c r="I24" s="18"/>
      <c r="J24" s="34"/>
      <c r="K24" s="18"/>
    </row>
    <row r="25" spans="2:11">
      <c r="C25" s="28"/>
      <c r="D25" s="29"/>
      <c r="E25" s="22"/>
      <c r="F25" s="36"/>
      <c r="G25" s="23"/>
      <c r="I25" s="18"/>
      <c r="J25" s="34"/>
      <c r="K25" s="18"/>
    </row>
    <row r="26" spans="2:11">
      <c r="C26" s="28"/>
      <c r="D26" s="43" t="s">
        <v>7</v>
      </c>
      <c r="E26" s="44">
        <f>SUM(E22:E25)</f>
        <v>903490</v>
      </c>
      <c r="F26" s="45">
        <f>SUM(F22:F25)</f>
        <v>6.4413193271241368E-3</v>
      </c>
      <c r="G26" s="46">
        <f>(+E22*G22+E23*G23)/E26</f>
        <v>15.116589307094745</v>
      </c>
      <c r="I26" s="18"/>
      <c r="J26" s="34"/>
      <c r="K26" s="18"/>
    </row>
    <row r="27" spans="2:11">
      <c r="D27" s="18"/>
      <c r="E27" s="18"/>
      <c r="F27" s="18"/>
      <c r="G27" s="18"/>
      <c r="H27" s="18"/>
      <c r="I27" s="18"/>
      <c r="J27" s="34"/>
      <c r="K27" s="18"/>
    </row>
    <row r="28" spans="2:11">
      <c r="D28" s="18"/>
      <c r="E28" s="18"/>
      <c r="F28" s="18"/>
      <c r="G28" s="18"/>
      <c r="H28" s="18"/>
      <c r="I28" s="18"/>
      <c r="J28" s="34"/>
      <c r="K28" s="18"/>
    </row>
    <row r="29" spans="2:11" ht="15.75">
      <c r="B29" s="2"/>
      <c r="C29" s="2" t="s">
        <v>1</v>
      </c>
      <c r="D29" s="2"/>
      <c r="E29" s="2"/>
      <c r="F29" s="2"/>
      <c r="G29" s="37">
        <v>38077</v>
      </c>
      <c r="H29" s="3"/>
      <c r="I29" s="18"/>
      <c r="J29" s="34"/>
      <c r="K29" s="18"/>
    </row>
    <row r="30" spans="2:11" ht="15.75">
      <c r="B30" s="4"/>
      <c r="C30" s="5"/>
      <c r="F30" s="6"/>
      <c r="G30" s="6"/>
      <c r="H30" s="6"/>
      <c r="I30" s="18"/>
      <c r="J30" s="34"/>
      <c r="K30" s="18"/>
    </row>
    <row r="31" spans="2:11">
      <c r="B31" s="7"/>
      <c r="C31" s="7"/>
      <c r="D31" s="7"/>
      <c r="E31" s="7"/>
      <c r="F31" s="7"/>
      <c r="G31" s="8"/>
      <c r="H31" s="8"/>
      <c r="I31" s="18"/>
      <c r="J31" s="34"/>
      <c r="K31" s="18"/>
    </row>
    <row r="32" spans="2:11">
      <c r="B32" s="9"/>
      <c r="C32" s="9"/>
      <c r="D32" s="10"/>
      <c r="E32" s="10"/>
      <c r="F32" s="11"/>
      <c r="G32" s="11"/>
      <c r="H32" s="11"/>
      <c r="I32" s="18"/>
      <c r="J32" s="34"/>
      <c r="K32" s="18"/>
    </row>
    <row r="33" spans="2:11">
      <c r="B33" s="12"/>
      <c r="C33" s="13"/>
      <c r="D33" s="21" t="s">
        <v>6</v>
      </c>
      <c r="E33" s="35" t="s">
        <v>0</v>
      </c>
      <c r="F33" s="35" t="s">
        <v>3</v>
      </c>
      <c r="G33" s="35" t="s">
        <v>2</v>
      </c>
      <c r="I33" s="18"/>
      <c r="J33" s="34"/>
      <c r="K33" s="18"/>
    </row>
    <row r="34" spans="2:11">
      <c r="B34" s="12"/>
      <c r="D34" s="15"/>
      <c r="E34" s="15"/>
      <c r="F34" s="31"/>
      <c r="G34" s="31"/>
      <c r="I34" s="18"/>
      <c r="J34" s="34"/>
      <c r="K34" s="18"/>
    </row>
    <row r="35" spans="2:11">
      <c r="C35" s="27"/>
      <c r="D35" s="30" t="s">
        <v>4</v>
      </c>
      <c r="E35" s="22">
        <v>620180</v>
      </c>
      <c r="F35" s="36">
        <f>E35/140264743</f>
        <v>4.4214959991763572E-3</v>
      </c>
      <c r="G35" s="23">
        <v>15.271987646140062</v>
      </c>
      <c r="I35" s="18"/>
      <c r="J35" s="34"/>
      <c r="K35" s="18"/>
    </row>
    <row r="36" spans="2:11">
      <c r="C36" s="38"/>
      <c r="D36" s="39" t="s">
        <v>5</v>
      </c>
      <c r="E36" s="40">
        <f>123477</f>
        <v>123477</v>
      </c>
      <c r="F36" s="41">
        <f>E36/140264743</f>
        <v>8.8031387901947675E-4</v>
      </c>
      <c r="G36" s="42">
        <f>(123477*14.57)/E36</f>
        <v>14.57</v>
      </c>
      <c r="I36" s="18"/>
      <c r="J36" s="34"/>
      <c r="K36" s="18"/>
    </row>
    <row r="37" spans="2:11">
      <c r="C37" s="28"/>
      <c r="D37" s="29"/>
      <c r="E37" s="29"/>
      <c r="F37" s="22"/>
      <c r="G37" s="23"/>
      <c r="I37" s="18"/>
      <c r="J37" s="34"/>
      <c r="K37" s="18"/>
    </row>
    <row r="38" spans="2:11">
      <c r="C38" s="28"/>
      <c r="D38" s="29"/>
      <c r="E38" s="22"/>
      <c r="F38" s="36"/>
      <c r="G38" s="23"/>
      <c r="I38" s="18"/>
      <c r="J38" s="34"/>
      <c r="K38" s="18"/>
    </row>
    <row r="39" spans="2:11">
      <c r="C39" s="28"/>
      <c r="D39" s="43" t="s">
        <v>7</v>
      </c>
      <c r="E39" s="44">
        <f>SUM(E35:E38)</f>
        <v>743657</v>
      </c>
      <c r="F39" s="45">
        <f>SUM(F35:F38)</f>
        <v>5.301809878195834E-3</v>
      </c>
      <c r="G39" s="46">
        <f>(+E35*G35+E36*G36)/E39</f>
        <v>15.155429436397618</v>
      </c>
      <c r="I39" s="18"/>
      <c r="J39" s="34"/>
      <c r="K39" s="18"/>
    </row>
    <row r="40" spans="2:11">
      <c r="D40" s="18"/>
      <c r="E40" s="18"/>
      <c r="F40" s="18"/>
      <c r="G40" s="18"/>
      <c r="H40" s="18"/>
      <c r="I40" s="18"/>
      <c r="J40" s="34"/>
      <c r="K40" s="18"/>
    </row>
    <row r="41" spans="2:11">
      <c r="D41" s="18"/>
      <c r="E41" s="18"/>
      <c r="F41" s="18"/>
      <c r="G41" s="18"/>
      <c r="H41" s="18"/>
      <c r="I41" s="18"/>
      <c r="J41" s="34"/>
      <c r="K41" s="18"/>
    </row>
    <row r="42" spans="2:11" ht="15.75">
      <c r="B42" s="2"/>
      <c r="C42" s="2" t="s">
        <v>1</v>
      </c>
      <c r="D42" s="2"/>
      <c r="E42" s="2"/>
      <c r="F42" s="2"/>
      <c r="G42" s="37">
        <v>38107</v>
      </c>
      <c r="H42" s="3"/>
      <c r="I42" s="18"/>
      <c r="J42" s="34"/>
      <c r="K42" s="18"/>
    </row>
    <row r="43" spans="2:11" ht="15.75">
      <c r="B43" s="4"/>
      <c r="C43" s="5"/>
      <c r="F43" s="6"/>
      <c r="G43" s="6"/>
      <c r="H43" s="6"/>
      <c r="I43" s="18"/>
      <c r="J43" s="34"/>
      <c r="K43" s="18"/>
    </row>
    <row r="44" spans="2:11">
      <c r="B44" s="7"/>
      <c r="C44" s="7"/>
      <c r="D44" s="7"/>
      <c r="E44" s="7"/>
      <c r="F44" s="7"/>
      <c r="G44" s="8"/>
      <c r="H44" s="8"/>
      <c r="I44" s="18"/>
      <c r="J44" s="34"/>
      <c r="K44" s="18"/>
    </row>
    <row r="45" spans="2:11">
      <c r="B45" s="9"/>
      <c r="C45" s="9"/>
      <c r="D45" s="10"/>
      <c r="E45" s="10"/>
      <c r="F45" s="11"/>
      <c r="G45" s="11"/>
      <c r="H45" s="11"/>
      <c r="I45" s="18"/>
      <c r="J45" s="34"/>
      <c r="K45" s="18"/>
    </row>
    <row r="46" spans="2:11">
      <c r="B46" s="12"/>
      <c r="C46" s="13"/>
      <c r="D46" s="21" t="s">
        <v>6</v>
      </c>
      <c r="E46" s="35" t="s">
        <v>0</v>
      </c>
      <c r="F46" s="35" t="s">
        <v>3</v>
      </c>
      <c r="G46" s="35" t="s">
        <v>2</v>
      </c>
      <c r="I46" s="18"/>
      <c r="J46" s="34"/>
      <c r="K46" s="18"/>
    </row>
    <row r="47" spans="2:11">
      <c r="B47" s="12"/>
      <c r="D47" s="15"/>
      <c r="E47" s="15"/>
      <c r="F47" s="31"/>
      <c r="G47" s="31"/>
      <c r="I47" s="18"/>
      <c r="J47" s="34"/>
      <c r="K47" s="18"/>
    </row>
    <row r="48" spans="2:11">
      <c r="C48" s="27"/>
      <c r="D48" s="30" t="s">
        <v>4</v>
      </c>
      <c r="E48" s="22">
        <v>105180</v>
      </c>
      <c r="F48" s="36">
        <f>E48/140264743</f>
        <v>7.4986769839944741E-4</v>
      </c>
      <c r="G48" s="23">
        <v>15.27</v>
      </c>
      <c r="I48" s="18"/>
      <c r="J48" s="34"/>
      <c r="K48" s="18"/>
    </row>
    <row r="49" spans="2:11">
      <c r="C49" s="38"/>
      <c r="D49" s="39" t="s">
        <v>5</v>
      </c>
      <c r="E49" s="40">
        <f>123477</f>
        <v>123477</v>
      </c>
      <c r="F49" s="41">
        <f>E49/140264743</f>
        <v>8.8031387901947675E-4</v>
      </c>
      <c r="G49" s="42">
        <f>(123477*14.57)/E49</f>
        <v>14.57</v>
      </c>
      <c r="I49" s="18"/>
      <c r="J49" s="34"/>
      <c r="K49" s="18"/>
    </row>
    <row r="50" spans="2:11">
      <c r="C50" s="28"/>
      <c r="D50" s="29"/>
      <c r="E50" s="29"/>
      <c r="F50" s="22"/>
      <c r="G50" s="23"/>
      <c r="I50" s="18"/>
      <c r="J50" s="34"/>
      <c r="K50" s="18"/>
    </row>
    <row r="51" spans="2:11">
      <c r="C51" s="28"/>
      <c r="D51" s="29"/>
      <c r="E51" s="22"/>
      <c r="F51" s="36"/>
      <c r="G51" s="23"/>
      <c r="I51" s="18"/>
      <c r="J51" s="34"/>
      <c r="K51" s="18"/>
    </row>
    <row r="52" spans="2:11">
      <c r="C52" s="28"/>
      <c r="D52" s="43" t="s">
        <v>7</v>
      </c>
      <c r="E52" s="44">
        <f>SUM(E48:E51)</f>
        <v>228657</v>
      </c>
      <c r="F52" s="45">
        <f>SUM(F48:F51)</f>
        <v>1.6301815774189242E-3</v>
      </c>
      <c r="G52" s="46">
        <f>(+E48*G48+E49*G49)/E52</f>
        <v>14.89199320379433</v>
      </c>
      <c r="I52" s="18"/>
      <c r="J52" s="34"/>
      <c r="K52" s="18"/>
    </row>
    <row r="53" spans="2:11">
      <c r="D53" s="18"/>
      <c r="E53" s="18"/>
      <c r="F53" s="18"/>
      <c r="G53" s="18"/>
      <c r="H53" s="18"/>
      <c r="I53" s="18"/>
      <c r="J53" s="34"/>
      <c r="K53" s="18"/>
    </row>
    <row r="54" spans="2:11">
      <c r="D54" s="18"/>
      <c r="E54" s="18"/>
      <c r="F54" s="18"/>
      <c r="G54" s="18"/>
      <c r="H54" s="18"/>
      <c r="I54" s="18"/>
      <c r="J54" s="34"/>
      <c r="K54" s="18"/>
    </row>
    <row r="55" spans="2:11" ht="15.75">
      <c r="B55" s="2"/>
      <c r="C55" s="2" t="s">
        <v>1</v>
      </c>
      <c r="D55" s="2"/>
      <c r="E55" s="2"/>
      <c r="F55" s="2"/>
      <c r="G55" s="37">
        <v>38138</v>
      </c>
      <c r="H55" s="3"/>
      <c r="I55" s="18"/>
      <c r="J55" s="34"/>
      <c r="K55" s="18"/>
    </row>
    <row r="56" spans="2:11" ht="15.75">
      <c r="B56" s="4"/>
      <c r="C56" s="5"/>
      <c r="F56" s="6"/>
      <c r="G56" s="6"/>
      <c r="H56" s="6"/>
      <c r="I56" s="18"/>
      <c r="J56" s="34"/>
      <c r="K56" s="18"/>
    </row>
    <row r="57" spans="2:11">
      <c r="B57" s="7"/>
      <c r="C57" s="7"/>
      <c r="D57" s="7"/>
      <c r="E57" s="7"/>
      <c r="F57" s="7"/>
      <c r="G57" s="8"/>
      <c r="H57" s="8"/>
      <c r="I57" s="18"/>
      <c r="J57" s="34"/>
      <c r="K57" s="18"/>
    </row>
    <row r="58" spans="2:11">
      <c r="B58" s="9"/>
      <c r="C58" s="9"/>
      <c r="D58" s="10"/>
      <c r="E58" s="10"/>
      <c r="F58" s="11"/>
      <c r="G58" s="11"/>
      <c r="H58" s="11"/>
      <c r="I58" s="18"/>
      <c r="J58" s="34"/>
      <c r="K58" s="18"/>
    </row>
    <row r="59" spans="2:11">
      <c r="B59" s="12"/>
      <c r="C59" s="13"/>
      <c r="D59" s="21" t="s">
        <v>6</v>
      </c>
      <c r="E59" s="35" t="s">
        <v>0</v>
      </c>
      <c r="F59" s="35" t="s">
        <v>3</v>
      </c>
      <c r="G59" s="35" t="s">
        <v>2</v>
      </c>
      <c r="I59" s="18"/>
      <c r="J59" s="34"/>
      <c r="K59" s="18"/>
    </row>
    <row r="60" spans="2:11">
      <c r="B60" s="12"/>
      <c r="D60" s="15"/>
      <c r="E60" s="15"/>
      <c r="F60" s="31"/>
      <c r="G60" s="31"/>
      <c r="I60" s="18"/>
      <c r="J60" s="34"/>
      <c r="K60" s="18"/>
    </row>
    <row r="61" spans="2:11">
      <c r="C61" s="27"/>
      <c r="D61" s="30" t="s">
        <v>4</v>
      </c>
      <c r="E61" s="22">
        <v>105180</v>
      </c>
      <c r="F61" s="36">
        <f>E61/140264743</f>
        <v>7.4986769839944741E-4</v>
      </c>
      <c r="G61" s="23">
        <v>15.27</v>
      </c>
      <c r="I61" s="18"/>
      <c r="J61" s="34"/>
      <c r="K61" s="18"/>
    </row>
    <row r="62" spans="2:11">
      <c r="C62" s="38"/>
      <c r="D62" s="39" t="s">
        <v>5</v>
      </c>
      <c r="E62" s="40">
        <f>123477</f>
        <v>123477</v>
      </c>
      <c r="F62" s="41">
        <f>E62/140264743</f>
        <v>8.8031387901947675E-4</v>
      </c>
      <c r="G62" s="42">
        <f>(123477*14.57)/E62</f>
        <v>14.57</v>
      </c>
      <c r="I62" s="18"/>
      <c r="J62" s="34"/>
      <c r="K62" s="18"/>
    </row>
    <row r="63" spans="2:11">
      <c r="C63" s="28"/>
      <c r="D63" s="29"/>
      <c r="E63" s="29"/>
      <c r="F63" s="22"/>
      <c r="G63" s="23"/>
      <c r="I63" s="18"/>
      <c r="J63" s="34"/>
      <c r="K63" s="18"/>
    </row>
    <row r="64" spans="2:11">
      <c r="C64" s="28"/>
      <c r="D64" s="29"/>
      <c r="E64" s="22"/>
      <c r="F64" s="36"/>
      <c r="G64" s="23"/>
      <c r="I64" s="18"/>
      <c r="J64" s="34"/>
      <c r="K64" s="18"/>
    </row>
    <row r="65" spans="2:11">
      <c r="C65" s="28"/>
      <c r="D65" s="43" t="s">
        <v>7</v>
      </c>
      <c r="E65" s="44">
        <f>SUM(E61:E64)</f>
        <v>228657</v>
      </c>
      <c r="F65" s="45">
        <f>SUM(F61:F64)</f>
        <v>1.6301815774189242E-3</v>
      </c>
      <c r="G65" s="46">
        <f>(+E61*G61+E62*G62)/E65</f>
        <v>14.89199320379433</v>
      </c>
      <c r="I65" s="18"/>
      <c r="J65" s="34"/>
      <c r="K65" s="18"/>
    </row>
    <row r="66" spans="2:11">
      <c r="D66" s="18"/>
      <c r="E66" s="18"/>
      <c r="F66" s="18"/>
      <c r="G66" s="18"/>
      <c r="H66" s="18"/>
      <c r="I66" s="18"/>
      <c r="J66" s="34"/>
      <c r="K66" s="18"/>
    </row>
    <row r="67" spans="2:11">
      <c r="D67" s="18"/>
      <c r="E67" s="18"/>
      <c r="F67" s="18"/>
      <c r="G67" s="18"/>
      <c r="H67" s="18"/>
      <c r="I67" s="18"/>
      <c r="J67" s="34"/>
      <c r="K67" s="18"/>
    </row>
    <row r="68" spans="2:11">
      <c r="D68" s="18"/>
      <c r="E68" s="18"/>
      <c r="F68" s="18"/>
      <c r="G68" s="18"/>
      <c r="H68" s="18"/>
      <c r="I68" s="18"/>
      <c r="J68" s="34"/>
      <c r="K68" s="18"/>
    </row>
    <row r="69" spans="2:11" ht="15.75">
      <c r="B69" s="2"/>
      <c r="C69" s="2" t="s">
        <v>1</v>
      </c>
      <c r="D69" s="2"/>
      <c r="E69" s="2"/>
      <c r="F69" s="2"/>
      <c r="G69" s="37">
        <v>38168</v>
      </c>
      <c r="H69" s="3"/>
      <c r="I69" s="18"/>
      <c r="J69" s="34"/>
      <c r="K69" s="18"/>
    </row>
    <row r="70" spans="2:11" ht="15.75">
      <c r="B70" s="4"/>
      <c r="C70" s="5"/>
      <c r="F70" s="6"/>
      <c r="G70" s="6"/>
      <c r="H70" s="6"/>
      <c r="I70" s="18"/>
      <c r="J70" s="34"/>
      <c r="K70" s="18"/>
    </row>
    <row r="71" spans="2:11">
      <c r="B71" s="7"/>
      <c r="C71" s="7"/>
      <c r="D71" s="7"/>
      <c r="E71" s="7"/>
      <c r="F71" s="7"/>
      <c r="G71" s="8"/>
      <c r="H71" s="8"/>
      <c r="I71" s="18"/>
      <c r="J71" s="34"/>
      <c r="K71" s="18"/>
    </row>
    <row r="72" spans="2:11">
      <c r="B72" s="9"/>
      <c r="C72" s="9"/>
      <c r="D72" s="10"/>
      <c r="E72" s="10"/>
      <c r="F72" s="11"/>
      <c r="G72" s="11"/>
      <c r="H72" s="11"/>
      <c r="I72" s="18"/>
      <c r="J72" s="34"/>
      <c r="K72" s="18"/>
    </row>
    <row r="73" spans="2:11">
      <c r="B73" s="12"/>
      <c r="C73" s="13"/>
      <c r="D73" s="21" t="s">
        <v>6</v>
      </c>
      <c r="E73" s="35" t="s">
        <v>0</v>
      </c>
      <c r="F73" s="35" t="s">
        <v>3</v>
      </c>
      <c r="G73" s="35" t="s">
        <v>2</v>
      </c>
      <c r="I73" s="18"/>
      <c r="J73" s="34"/>
      <c r="K73" s="18"/>
    </row>
    <row r="74" spans="2:11">
      <c r="B74" s="12"/>
      <c r="D74" s="15"/>
      <c r="E74" s="15"/>
      <c r="F74" s="31"/>
      <c r="G74" s="31"/>
      <c r="I74" s="18"/>
      <c r="J74" s="34"/>
      <c r="K74" s="18"/>
    </row>
    <row r="75" spans="2:11">
      <c r="C75" s="27"/>
      <c r="D75" s="30" t="s">
        <v>4</v>
      </c>
      <c r="E75" s="22">
        <v>105180</v>
      </c>
      <c r="F75" s="36">
        <f>E75/140264743</f>
        <v>7.4986769839944741E-4</v>
      </c>
      <c r="G75" s="23">
        <v>15.27</v>
      </c>
      <c r="I75" s="18"/>
      <c r="J75" s="34"/>
      <c r="K75" s="18"/>
    </row>
    <row r="76" spans="2:11">
      <c r="C76" s="38"/>
      <c r="D76" s="39" t="s">
        <v>5</v>
      </c>
      <c r="E76" s="40">
        <f>123477</f>
        <v>123477</v>
      </c>
      <c r="F76" s="41">
        <f>E76/140264743</f>
        <v>8.8031387901947675E-4</v>
      </c>
      <c r="G76" s="42">
        <f>(123477*14.57)/E76</f>
        <v>14.57</v>
      </c>
      <c r="I76" s="18"/>
      <c r="J76" s="34"/>
      <c r="K76" s="18"/>
    </row>
    <row r="77" spans="2:11">
      <c r="C77" s="28"/>
      <c r="D77" s="29"/>
      <c r="E77" s="29"/>
      <c r="F77" s="22"/>
      <c r="G77" s="23"/>
      <c r="I77" s="18"/>
      <c r="J77" s="34"/>
      <c r="K77" s="18"/>
    </row>
    <row r="78" spans="2:11">
      <c r="C78" s="28"/>
      <c r="D78" s="29"/>
      <c r="E78" s="22"/>
      <c r="F78" s="36"/>
      <c r="G78" s="23"/>
      <c r="I78" s="18"/>
      <c r="J78" s="34"/>
      <c r="K78" s="18"/>
    </row>
    <row r="79" spans="2:11">
      <c r="C79" s="28"/>
      <c r="D79" s="43" t="s">
        <v>7</v>
      </c>
      <c r="E79" s="44">
        <f>SUM(E75:E78)</f>
        <v>228657</v>
      </c>
      <c r="F79" s="45">
        <f>SUM(F75:F78)</f>
        <v>1.6301815774189242E-3</v>
      </c>
      <c r="G79" s="46">
        <f>(+E75*G75+E76*G76)/E79</f>
        <v>14.89199320379433</v>
      </c>
      <c r="I79" s="18"/>
      <c r="J79" s="34"/>
      <c r="K79" s="18"/>
    </row>
    <row r="80" spans="2:11">
      <c r="D80" s="18"/>
      <c r="E80" s="18"/>
      <c r="F80" s="18"/>
      <c r="G80" s="18"/>
      <c r="H80" s="18"/>
      <c r="I80" s="18"/>
      <c r="J80" s="34"/>
      <c r="K80" s="18"/>
    </row>
    <row r="81" spans="2:11" ht="15.75" hidden="1">
      <c r="B81" s="2"/>
      <c r="C81" s="2" t="s">
        <v>1</v>
      </c>
      <c r="D81" s="2"/>
      <c r="E81" s="2"/>
      <c r="F81" s="2"/>
      <c r="G81" s="37">
        <v>38807</v>
      </c>
      <c r="H81" s="3"/>
      <c r="I81" s="18"/>
      <c r="J81" s="34"/>
      <c r="K81" s="18"/>
    </row>
    <row r="82" spans="2:11" ht="15.75" hidden="1">
      <c r="B82" s="4"/>
      <c r="C82" s="5"/>
      <c r="F82" s="6"/>
      <c r="G82" s="6"/>
      <c r="H82" s="6"/>
      <c r="I82" s="18"/>
      <c r="J82" s="34"/>
      <c r="K82" s="18"/>
    </row>
    <row r="83" spans="2:11" hidden="1">
      <c r="B83" s="7"/>
      <c r="C83" s="7"/>
      <c r="D83" s="7"/>
      <c r="E83" s="7"/>
      <c r="F83" s="7"/>
      <c r="G83" s="8"/>
      <c r="H83" s="8"/>
      <c r="I83" s="18"/>
      <c r="J83" s="34"/>
      <c r="K83" s="18"/>
    </row>
    <row r="84" spans="2:11" hidden="1">
      <c r="B84" s="9"/>
      <c r="C84" s="9"/>
      <c r="D84" s="10"/>
      <c r="E84" s="10"/>
      <c r="F84" s="11"/>
      <c r="G84" s="11"/>
      <c r="H84" s="11"/>
      <c r="I84" s="18"/>
      <c r="J84" s="34"/>
      <c r="K84" s="18"/>
    </row>
    <row r="85" spans="2:11" hidden="1">
      <c r="B85" s="12"/>
      <c r="C85" s="13"/>
      <c r="D85" s="21" t="s">
        <v>6</v>
      </c>
      <c r="E85" s="35" t="s">
        <v>0</v>
      </c>
      <c r="F85" s="35" t="s">
        <v>3</v>
      </c>
      <c r="G85" s="35" t="s">
        <v>2</v>
      </c>
      <c r="I85" s="18"/>
      <c r="J85" s="34"/>
      <c r="K85" s="18"/>
    </row>
    <row r="86" spans="2:11" hidden="1">
      <c r="B86" s="12"/>
      <c r="D86" s="15"/>
      <c r="E86" s="15"/>
      <c r="F86" s="31"/>
      <c r="G86" s="31"/>
      <c r="I86" s="18"/>
      <c r="J86" s="34"/>
      <c r="K86" s="18"/>
    </row>
    <row r="87" spans="2:11" hidden="1">
      <c r="C87" s="27"/>
      <c r="D87" s="30" t="s">
        <v>4</v>
      </c>
      <c r="E87" s="22">
        <v>83531</v>
      </c>
      <c r="F87" s="36">
        <f>E87/140264743</f>
        <v>5.9552385163533217E-4</v>
      </c>
      <c r="G87" s="23">
        <v>30.71</v>
      </c>
      <c r="I87" s="18"/>
      <c r="J87" s="34"/>
      <c r="K87" s="18"/>
    </row>
    <row r="88" spans="2:11" hidden="1">
      <c r="C88" s="38"/>
      <c r="D88" s="39" t="s">
        <v>5</v>
      </c>
      <c r="E88" s="40">
        <f>123477+13012</f>
        <v>136489</v>
      </c>
      <c r="F88" s="41">
        <f>E88/140264743</f>
        <v>9.7308131096065956E-4</v>
      </c>
      <c r="G88" s="42">
        <f>((123477*14.57)+(13012*63.84))/E88</f>
        <v>19.267090901098257</v>
      </c>
      <c r="I88" s="18"/>
      <c r="J88" s="34"/>
      <c r="K88" s="18"/>
    </row>
    <row r="89" spans="2:11" hidden="1">
      <c r="C89" s="28"/>
      <c r="D89" s="29"/>
      <c r="E89" s="29"/>
      <c r="F89" s="22"/>
      <c r="G89" s="23"/>
      <c r="I89" s="18"/>
      <c r="J89" s="34"/>
      <c r="K89" s="18"/>
    </row>
    <row r="90" spans="2:11" hidden="1">
      <c r="C90" s="28"/>
      <c r="D90" s="29"/>
      <c r="E90" s="22"/>
      <c r="F90" s="36"/>
      <c r="G90" s="23"/>
      <c r="I90" s="18"/>
      <c r="J90" s="34"/>
      <c r="K90" s="18"/>
    </row>
    <row r="91" spans="2:11" hidden="1">
      <c r="C91" s="28"/>
      <c r="D91" s="43" t="s">
        <v>7</v>
      </c>
      <c r="E91" s="44">
        <f>SUM(E87:E90)</f>
        <v>220020</v>
      </c>
      <c r="F91" s="45">
        <f>SUM(F87:F90)</f>
        <v>1.5686051625959916E-3</v>
      </c>
      <c r="G91" s="46">
        <f>(+E87*G87+E88*G88)/E91</f>
        <v>23.611412507953826</v>
      </c>
      <c r="I91" s="18"/>
      <c r="J91" s="34"/>
      <c r="K91" s="18"/>
    </row>
    <row r="92" spans="2:11" hidden="1">
      <c r="D92" s="18"/>
      <c r="E92" s="18"/>
      <c r="F92" s="18"/>
      <c r="G92" s="18"/>
      <c r="H92" s="18"/>
      <c r="I92" s="18"/>
      <c r="J92" s="34"/>
      <c r="K92" s="18"/>
    </row>
    <row r="93" spans="2:11" ht="15.75" hidden="1">
      <c r="B93" s="2"/>
      <c r="C93" s="2" t="s">
        <v>1</v>
      </c>
      <c r="D93" s="2"/>
      <c r="E93" s="2"/>
      <c r="F93" s="2"/>
      <c r="G93" s="37">
        <v>38837</v>
      </c>
      <c r="H93" s="3"/>
      <c r="I93" s="18"/>
      <c r="J93" s="34"/>
      <c r="K93" s="18"/>
    </row>
    <row r="94" spans="2:11" ht="15.75" hidden="1">
      <c r="B94" s="4"/>
      <c r="C94" s="5"/>
      <c r="F94" s="6"/>
      <c r="G94" s="6"/>
      <c r="H94" s="6"/>
      <c r="I94" s="18"/>
      <c r="J94" s="34"/>
      <c r="K94" s="18"/>
    </row>
    <row r="95" spans="2:11" hidden="1">
      <c r="B95" s="7"/>
      <c r="C95" s="7"/>
      <c r="D95" s="7"/>
      <c r="E95" s="7"/>
      <c r="F95" s="7"/>
      <c r="G95" s="8"/>
      <c r="H95" s="8"/>
      <c r="I95" s="18"/>
      <c r="J95" s="34"/>
      <c r="K95" s="18"/>
    </row>
    <row r="96" spans="2:11" hidden="1">
      <c r="B96" s="9"/>
      <c r="C96" s="9"/>
      <c r="D96" s="10"/>
      <c r="E96" s="10"/>
      <c r="F96" s="11"/>
      <c r="G96" s="11"/>
      <c r="H96" s="11"/>
      <c r="I96" s="18"/>
      <c r="J96" s="34"/>
      <c r="K96" s="18"/>
    </row>
    <row r="97" spans="2:11" hidden="1">
      <c r="B97" s="12"/>
      <c r="C97" s="13"/>
      <c r="D97" s="21" t="s">
        <v>6</v>
      </c>
      <c r="E97" s="35" t="s">
        <v>0</v>
      </c>
      <c r="F97" s="35" t="s">
        <v>3</v>
      </c>
      <c r="G97" s="35" t="s">
        <v>2</v>
      </c>
      <c r="I97" s="18"/>
      <c r="J97" s="34"/>
      <c r="K97" s="18"/>
    </row>
    <row r="98" spans="2:11" hidden="1">
      <c r="B98" s="12"/>
      <c r="D98" s="15"/>
      <c r="E98" s="15"/>
      <c r="F98" s="31"/>
      <c r="G98" s="31"/>
      <c r="I98" s="18"/>
      <c r="J98" s="34"/>
      <c r="K98" s="18"/>
    </row>
    <row r="99" spans="2:11" hidden="1">
      <c r="C99" s="27"/>
      <c r="D99" s="30" t="s">
        <v>4</v>
      </c>
      <c r="E99" s="22">
        <v>83531</v>
      </c>
      <c r="F99" s="36">
        <f>E99/140264743</f>
        <v>5.9552385163533217E-4</v>
      </c>
      <c r="G99" s="23">
        <v>50.62</v>
      </c>
      <c r="I99" s="18"/>
      <c r="J99" s="34"/>
      <c r="K99" s="18"/>
    </row>
    <row r="100" spans="2:11" hidden="1">
      <c r="C100" s="38"/>
      <c r="D100" s="39" t="s">
        <v>5</v>
      </c>
      <c r="E100" s="40">
        <v>123477</v>
      </c>
      <c r="F100" s="41">
        <f>E100/140264743</f>
        <v>8.8031387901947675E-4</v>
      </c>
      <c r="G100" s="42">
        <v>14.57</v>
      </c>
      <c r="I100" s="18"/>
      <c r="J100" s="34"/>
      <c r="K100" s="18"/>
    </row>
    <row r="101" spans="2:11" hidden="1">
      <c r="C101" s="28"/>
      <c r="D101" s="29"/>
      <c r="E101" s="29"/>
      <c r="F101" s="22"/>
      <c r="G101" s="23"/>
      <c r="I101" s="18"/>
      <c r="J101" s="34"/>
      <c r="K101" s="18"/>
    </row>
    <row r="102" spans="2:11" hidden="1">
      <c r="C102" s="28"/>
      <c r="D102" s="29"/>
      <c r="E102" s="22"/>
      <c r="F102" s="36"/>
      <c r="G102" s="23"/>
      <c r="I102" s="18"/>
      <c r="J102" s="34"/>
      <c r="K102" s="18"/>
    </row>
    <row r="103" spans="2:11" hidden="1">
      <c r="C103" s="28"/>
      <c r="D103" s="43" t="s">
        <v>7</v>
      </c>
      <c r="E103" s="44">
        <f>SUM(E99:E102)</f>
        <v>207008</v>
      </c>
      <c r="F103" s="45">
        <f>SUM(F99:F102)</f>
        <v>1.475837730654809E-3</v>
      </c>
      <c r="G103" s="46">
        <f>(+E99*G99+E100*G100)/E103</f>
        <v>29.11674481179471</v>
      </c>
      <c r="I103" s="18"/>
      <c r="J103" s="34"/>
      <c r="K103" s="18"/>
    </row>
    <row r="104" spans="2:11" hidden="1">
      <c r="D104" s="18"/>
      <c r="E104" s="18"/>
      <c r="F104" s="18"/>
      <c r="G104" s="18"/>
      <c r="H104" s="18"/>
      <c r="I104" s="18"/>
      <c r="J104" s="34"/>
      <c r="K104" s="18"/>
    </row>
    <row r="105" spans="2:11" ht="15.75" hidden="1">
      <c r="B105" s="2"/>
      <c r="C105" s="2" t="s">
        <v>1</v>
      </c>
      <c r="D105" s="2"/>
      <c r="E105" s="2"/>
      <c r="F105" s="2"/>
      <c r="G105" s="37">
        <v>38868</v>
      </c>
      <c r="H105" s="3"/>
      <c r="I105" s="18"/>
      <c r="J105" s="34"/>
      <c r="K105" s="18"/>
    </row>
    <row r="106" spans="2:11" ht="15.75" hidden="1">
      <c r="B106" s="4"/>
      <c r="C106" s="5"/>
      <c r="F106" s="6"/>
      <c r="G106" s="6"/>
      <c r="H106" s="6"/>
      <c r="I106" s="18"/>
      <c r="J106" s="34"/>
      <c r="K106" s="18"/>
    </row>
    <row r="107" spans="2:11" hidden="1">
      <c r="B107" s="7"/>
      <c r="C107" s="7"/>
      <c r="D107" s="7"/>
      <c r="E107" s="7"/>
      <c r="F107" s="7"/>
      <c r="G107" s="8"/>
      <c r="H107" s="8"/>
      <c r="I107" s="18"/>
      <c r="J107" s="34"/>
      <c r="K107" s="18"/>
    </row>
    <row r="108" spans="2:11" hidden="1">
      <c r="B108" s="9"/>
      <c r="C108" s="9"/>
      <c r="D108" s="10"/>
      <c r="E108" s="10"/>
      <c r="F108" s="11"/>
      <c r="G108" s="11"/>
      <c r="H108" s="11"/>
      <c r="I108" s="18"/>
      <c r="J108" s="34"/>
      <c r="K108" s="18"/>
    </row>
    <row r="109" spans="2:11" hidden="1">
      <c r="B109" s="12"/>
      <c r="C109" s="13"/>
      <c r="D109" s="21" t="s">
        <v>6</v>
      </c>
      <c r="E109" s="35" t="s">
        <v>0</v>
      </c>
      <c r="F109" s="35" t="s">
        <v>3</v>
      </c>
      <c r="G109" s="35" t="s">
        <v>2</v>
      </c>
      <c r="I109" s="18"/>
      <c r="J109" s="34"/>
      <c r="K109" s="18"/>
    </row>
    <row r="110" spans="2:11" hidden="1">
      <c r="B110" s="12"/>
      <c r="D110" s="15"/>
      <c r="E110" s="15"/>
      <c r="F110" s="31"/>
      <c r="G110" s="31"/>
      <c r="I110" s="18"/>
      <c r="J110" s="34"/>
      <c r="K110" s="18"/>
    </row>
    <row r="111" spans="2:11" hidden="1">
      <c r="C111" s="27"/>
      <c r="D111" s="30" t="s">
        <v>4</v>
      </c>
      <c r="E111" s="22">
        <v>83531</v>
      </c>
      <c r="F111" s="36">
        <f>E111/140264743</f>
        <v>5.9552385163533217E-4</v>
      </c>
      <c r="G111" s="23">
        <v>53.21</v>
      </c>
      <c r="I111" s="18"/>
      <c r="J111" s="34"/>
      <c r="K111" s="18"/>
    </row>
    <row r="112" spans="2:11" hidden="1">
      <c r="C112" s="38"/>
      <c r="D112" s="39" t="s">
        <v>5</v>
      </c>
      <c r="E112" s="40">
        <v>123477</v>
      </c>
      <c r="F112" s="41">
        <f>E112/140264743</f>
        <v>8.8031387901947675E-4</v>
      </c>
      <c r="G112" s="42">
        <v>14.57</v>
      </c>
      <c r="I112" s="18"/>
      <c r="J112" s="34"/>
      <c r="K112" s="18"/>
    </row>
    <row r="113" spans="2:11" hidden="1">
      <c r="D113" s="18"/>
      <c r="E113" s="18"/>
      <c r="F113" s="18"/>
      <c r="G113" s="18"/>
      <c r="H113" s="18"/>
      <c r="I113" s="18"/>
      <c r="J113" s="34"/>
      <c r="K113" s="18"/>
    </row>
    <row r="114" spans="2:11" hidden="1">
      <c r="D114" s="18"/>
      <c r="E114" s="18"/>
      <c r="F114" s="18"/>
      <c r="G114" s="18"/>
      <c r="H114" s="18"/>
      <c r="I114" s="18"/>
      <c r="J114" s="34"/>
      <c r="K114" s="18"/>
    </row>
    <row r="115" spans="2:11" hidden="1">
      <c r="D115" s="43" t="s">
        <v>7</v>
      </c>
      <c r="E115" s="44">
        <f>SUM(E111:E114)</f>
        <v>207008</v>
      </c>
      <c r="F115" s="45">
        <f>SUM(F111:F114)</f>
        <v>1.475837730654809E-3</v>
      </c>
      <c r="G115" s="46">
        <f>(+E111*G111+E112*G112)/E115</f>
        <v>30.161850749729481</v>
      </c>
      <c r="H115" s="18"/>
      <c r="I115" s="18"/>
      <c r="J115" s="34"/>
      <c r="K115" s="18"/>
    </row>
    <row r="116" spans="2:11" hidden="1">
      <c r="D116" s="18"/>
      <c r="E116" s="18"/>
      <c r="F116" s="18"/>
      <c r="G116" s="18"/>
      <c r="H116" s="18"/>
      <c r="I116" s="18"/>
      <c r="J116" s="34"/>
      <c r="K116" s="18"/>
    </row>
    <row r="117" spans="2:11" ht="15.75" hidden="1">
      <c r="B117" s="2"/>
      <c r="C117" s="2" t="s">
        <v>1</v>
      </c>
      <c r="D117" s="2"/>
      <c r="E117" s="2"/>
      <c r="F117" s="2"/>
      <c r="G117" s="37">
        <v>38898</v>
      </c>
      <c r="H117" s="3"/>
      <c r="I117" s="18"/>
      <c r="J117" s="34"/>
      <c r="K117" s="18"/>
    </row>
    <row r="118" spans="2:11" ht="15.75" hidden="1">
      <c r="B118" s="4"/>
      <c r="C118" s="5"/>
      <c r="F118" s="6"/>
      <c r="G118" s="6"/>
      <c r="H118" s="6"/>
      <c r="I118" s="18"/>
      <c r="J118" s="34"/>
      <c r="K118" s="18"/>
    </row>
    <row r="119" spans="2:11" hidden="1">
      <c r="B119" s="7"/>
      <c r="C119" s="7"/>
      <c r="D119" s="7"/>
      <c r="E119" s="7"/>
      <c r="F119" s="7"/>
      <c r="G119" s="8"/>
      <c r="H119" s="8"/>
      <c r="I119" s="18"/>
      <c r="J119" s="34"/>
      <c r="K119" s="18"/>
    </row>
    <row r="120" spans="2:11" hidden="1">
      <c r="B120" s="9"/>
      <c r="C120" s="9"/>
      <c r="D120" s="10"/>
      <c r="E120" s="10"/>
      <c r="F120" s="11"/>
      <c r="G120" s="11"/>
      <c r="H120" s="11"/>
      <c r="I120" s="18"/>
      <c r="J120" s="34"/>
      <c r="K120" s="18"/>
    </row>
    <row r="121" spans="2:11" hidden="1">
      <c r="B121" s="12"/>
      <c r="C121" s="13"/>
      <c r="D121" s="21" t="s">
        <v>6</v>
      </c>
      <c r="E121" s="35" t="s">
        <v>0</v>
      </c>
      <c r="F121" s="35" t="s">
        <v>3</v>
      </c>
      <c r="G121" s="35" t="s">
        <v>2</v>
      </c>
      <c r="I121" s="18"/>
      <c r="J121" s="34"/>
      <c r="K121" s="18"/>
    </row>
    <row r="122" spans="2:11" hidden="1">
      <c r="B122" s="12"/>
      <c r="D122" s="15"/>
      <c r="E122" s="15"/>
      <c r="F122" s="31"/>
      <c r="G122" s="31"/>
      <c r="I122" s="18"/>
      <c r="J122" s="34"/>
      <c r="K122" s="18"/>
    </row>
    <row r="123" spans="2:11" hidden="1">
      <c r="C123" s="27"/>
      <c r="D123" s="30" t="s">
        <v>4</v>
      </c>
      <c r="E123" s="22">
        <v>83531</v>
      </c>
      <c r="F123" s="36">
        <f>E123/140264743</f>
        <v>5.9552385163533217E-4</v>
      </c>
      <c r="G123" s="23">
        <v>53.21</v>
      </c>
      <c r="I123" s="18"/>
      <c r="J123" s="34"/>
      <c r="K123" s="18"/>
    </row>
    <row r="124" spans="2:11" hidden="1">
      <c r="C124" s="38"/>
      <c r="D124" s="39" t="s">
        <v>5</v>
      </c>
      <c r="E124" s="40">
        <v>123477</v>
      </c>
      <c r="F124" s="41">
        <f>E124/140264743</f>
        <v>8.8031387901947675E-4</v>
      </c>
      <c r="G124" s="42">
        <v>14.57</v>
      </c>
      <c r="I124" s="18"/>
      <c r="J124" s="34"/>
      <c r="K124" s="18"/>
    </row>
    <row r="125" spans="2:11" hidden="1">
      <c r="D125" s="18"/>
      <c r="E125" s="18"/>
      <c r="F125" s="18"/>
      <c r="G125" s="18"/>
      <c r="H125" s="18"/>
      <c r="I125" s="18"/>
      <c r="J125" s="34"/>
      <c r="K125" s="18"/>
    </row>
    <row r="126" spans="2:11" hidden="1">
      <c r="D126" s="18"/>
      <c r="E126" s="18"/>
      <c r="F126" s="18"/>
      <c r="G126" s="18"/>
      <c r="H126" s="18"/>
      <c r="I126" s="18"/>
      <c r="J126" s="34"/>
      <c r="K126" s="18"/>
    </row>
    <row r="127" spans="2:11" hidden="1">
      <c r="D127" s="43" t="s">
        <v>7</v>
      </c>
      <c r="E127" s="44">
        <f>SUM(E123:E126)</f>
        <v>207008</v>
      </c>
      <c r="F127" s="45">
        <f>SUM(F123:F126)</f>
        <v>1.475837730654809E-3</v>
      </c>
      <c r="G127" s="46">
        <f>(+E123*G123+E124*G124)/E127</f>
        <v>30.161850749729481</v>
      </c>
      <c r="H127" s="18"/>
      <c r="I127" s="18"/>
      <c r="J127" s="34"/>
      <c r="K127" s="18"/>
    </row>
    <row r="128" spans="2:11" hidden="1">
      <c r="D128" s="18"/>
      <c r="E128" s="18"/>
      <c r="F128" s="18"/>
      <c r="G128" s="18"/>
      <c r="H128" s="18"/>
      <c r="I128" s="18"/>
      <c r="J128" s="34"/>
      <c r="K128" s="18"/>
    </row>
    <row r="129" spans="2:11" ht="15.75" hidden="1">
      <c r="B129" s="2"/>
      <c r="C129" s="2" t="s">
        <v>1</v>
      </c>
      <c r="D129" s="2"/>
      <c r="E129" s="2"/>
      <c r="F129" s="2"/>
      <c r="G129" s="37">
        <v>38929</v>
      </c>
      <c r="H129" s="3"/>
      <c r="I129" s="18"/>
      <c r="J129" s="34"/>
      <c r="K129" s="18"/>
    </row>
    <row r="130" spans="2:11" ht="15.75" hidden="1">
      <c r="B130" s="4"/>
      <c r="C130" s="5"/>
      <c r="F130" s="6"/>
      <c r="G130" s="6"/>
      <c r="H130" s="6"/>
      <c r="I130" s="18"/>
      <c r="J130" s="34"/>
      <c r="K130" s="18"/>
    </row>
    <row r="131" spans="2:11" hidden="1">
      <c r="B131" s="7"/>
      <c r="C131" s="7"/>
      <c r="D131" s="7"/>
      <c r="E131" s="7"/>
      <c r="F131" s="7"/>
      <c r="G131" s="8"/>
      <c r="H131" s="8"/>
      <c r="I131" s="18"/>
      <c r="J131" s="34"/>
      <c r="K131" s="18"/>
    </row>
    <row r="132" spans="2:11" hidden="1">
      <c r="B132" s="9"/>
      <c r="C132" s="9"/>
      <c r="D132" s="10"/>
      <c r="E132" s="10"/>
      <c r="F132" s="11"/>
      <c r="G132" s="11"/>
      <c r="H132" s="11"/>
      <c r="I132" s="18"/>
      <c r="J132" s="34"/>
      <c r="K132" s="18"/>
    </row>
    <row r="133" spans="2:11" hidden="1">
      <c r="B133" s="12"/>
      <c r="C133" s="13"/>
      <c r="D133" s="21" t="s">
        <v>6</v>
      </c>
      <c r="E133" s="35" t="s">
        <v>0</v>
      </c>
      <c r="F133" s="35" t="s">
        <v>3</v>
      </c>
      <c r="G133" s="35" t="s">
        <v>2</v>
      </c>
      <c r="I133" s="18"/>
      <c r="J133" s="34"/>
      <c r="K133" s="18"/>
    </row>
    <row r="134" spans="2:11" hidden="1">
      <c r="B134" s="12"/>
      <c r="D134" s="15"/>
      <c r="E134" s="15"/>
      <c r="F134" s="31"/>
      <c r="G134" s="31"/>
      <c r="I134" s="18"/>
      <c r="J134" s="34"/>
      <c r="K134" s="18"/>
    </row>
    <row r="135" spans="2:11" hidden="1">
      <c r="C135" s="27"/>
      <c r="D135" s="30" t="s">
        <v>4</v>
      </c>
      <c r="E135" s="22">
        <v>83531</v>
      </c>
      <c r="F135" s="36">
        <f>E135/140264743</f>
        <v>5.9552385163533217E-4</v>
      </c>
      <c r="G135" s="23">
        <v>54.35</v>
      </c>
      <c r="I135" s="18"/>
      <c r="J135" s="34"/>
      <c r="K135" s="18"/>
    </row>
    <row r="136" spans="2:11" hidden="1">
      <c r="C136" s="38"/>
      <c r="D136" s="39" t="s">
        <v>5</v>
      </c>
      <c r="E136" s="40">
        <v>123477</v>
      </c>
      <c r="F136" s="41">
        <f>E136/140264743</f>
        <v>8.8031387901947675E-4</v>
      </c>
      <c r="G136" s="42">
        <v>14.57</v>
      </c>
      <c r="I136" s="18"/>
      <c r="J136" s="34"/>
      <c r="K136" s="18"/>
    </row>
    <row r="137" spans="2:11" hidden="1">
      <c r="D137" s="18"/>
      <c r="E137" s="18"/>
      <c r="F137" s="18"/>
      <c r="G137" s="18"/>
      <c r="H137" s="18"/>
      <c r="I137" s="18"/>
      <c r="J137" s="34"/>
      <c r="K137" s="18"/>
    </row>
    <row r="138" spans="2:11" hidden="1">
      <c r="D138" s="18"/>
      <c r="E138" s="18"/>
      <c r="F138" s="18"/>
      <c r="G138" s="18"/>
      <c r="H138" s="18"/>
      <c r="I138" s="18"/>
      <c r="J138" s="34"/>
      <c r="K138" s="18"/>
    </row>
    <row r="139" spans="2:11" hidden="1">
      <c r="D139" s="43" t="s">
        <v>7</v>
      </c>
      <c r="E139" s="44">
        <f>SUM(E135:E138)</f>
        <v>207008</v>
      </c>
      <c r="F139" s="45">
        <f>SUM(F135:F138)</f>
        <v>1.475837730654809E-3</v>
      </c>
      <c r="G139" s="46">
        <f>(+E135*G135+E136*G136)/E139</f>
        <v>30.621858768743238</v>
      </c>
      <c r="H139" s="18"/>
      <c r="I139" s="18"/>
      <c r="J139" s="34"/>
      <c r="K139" s="18"/>
    </row>
    <row r="140" spans="2:11" hidden="1">
      <c r="D140" s="18"/>
      <c r="E140" s="18"/>
      <c r="F140" s="18"/>
      <c r="G140" s="18"/>
      <c r="H140" s="18"/>
      <c r="I140" s="18"/>
      <c r="J140" s="34"/>
      <c r="K140" s="18"/>
    </row>
    <row r="141" spans="2:11" ht="15.75" hidden="1">
      <c r="B141" s="2"/>
      <c r="C141" s="2" t="s">
        <v>1</v>
      </c>
      <c r="D141" s="2"/>
      <c r="E141" s="2"/>
      <c r="F141" s="2"/>
      <c r="G141" s="37">
        <v>38960</v>
      </c>
      <c r="H141" s="3"/>
      <c r="I141" s="18"/>
      <c r="J141" s="34"/>
      <c r="K141" s="18"/>
    </row>
    <row r="142" spans="2:11" ht="15.75" hidden="1">
      <c r="B142" s="4"/>
      <c r="C142" s="5"/>
      <c r="F142" s="6"/>
      <c r="G142" s="6"/>
      <c r="H142" s="6"/>
      <c r="I142" s="18"/>
      <c r="J142" s="34"/>
      <c r="K142" s="18"/>
    </row>
    <row r="143" spans="2:11" hidden="1">
      <c r="B143" s="7"/>
      <c r="C143" s="7"/>
      <c r="D143" s="7"/>
      <c r="E143" s="7"/>
      <c r="F143" s="7"/>
      <c r="G143" s="8"/>
      <c r="H143" s="8"/>
      <c r="I143" s="18"/>
      <c r="J143" s="34"/>
      <c r="K143" s="18"/>
    </row>
    <row r="144" spans="2:11" hidden="1">
      <c r="B144" s="9"/>
      <c r="C144" s="9"/>
      <c r="D144" s="10"/>
      <c r="E144" s="10"/>
      <c r="F144" s="11"/>
      <c r="G144" s="11"/>
      <c r="H144" s="11"/>
    </row>
    <row r="145" spans="2:8" hidden="1">
      <c r="B145" s="12"/>
      <c r="C145" s="13"/>
      <c r="D145" s="21" t="s">
        <v>6</v>
      </c>
      <c r="E145" s="35" t="s">
        <v>0</v>
      </c>
      <c r="F145" s="35" t="s">
        <v>3</v>
      </c>
      <c r="G145" s="35" t="s">
        <v>2</v>
      </c>
    </row>
    <row r="146" spans="2:8" hidden="1">
      <c r="B146" s="12"/>
      <c r="D146" s="15"/>
      <c r="E146" s="15"/>
      <c r="F146" s="31"/>
      <c r="G146" s="31"/>
    </row>
    <row r="147" spans="2:8" hidden="1">
      <c r="C147" s="27"/>
      <c r="D147" s="30" t="s">
        <v>4</v>
      </c>
      <c r="E147" s="22">
        <v>83531</v>
      </c>
      <c r="F147" s="36">
        <f>E147/140264743</f>
        <v>5.9552385163533217E-4</v>
      </c>
      <c r="G147" s="23">
        <v>54.68</v>
      </c>
    </row>
    <row r="148" spans="2:8" hidden="1">
      <c r="C148" s="38"/>
      <c r="D148" s="39" t="s">
        <v>5</v>
      </c>
      <c r="E148" s="40">
        <v>123477</v>
      </c>
      <c r="F148" s="41">
        <f>E148/140264743</f>
        <v>8.8031387901947675E-4</v>
      </c>
      <c r="G148" s="42">
        <v>14.57</v>
      </c>
    </row>
    <row r="149" spans="2:8" hidden="1">
      <c r="D149" s="18"/>
      <c r="E149" s="18"/>
      <c r="F149" s="18"/>
      <c r="G149" s="18"/>
      <c r="H149" s="18"/>
    </row>
    <row r="150" spans="2:8" hidden="1">
      <c r="D150" s="18"/>
      <c r="E150" s="18"/>
      <c r="F150" s="18"/>
      <c r="G150" s="18"/>
      <c r="H150" s="18"/>
    </row>
    <row r="151" spans="2:8" hidden="1">
      <c r="D151" s="43" t="s">
        <v>7</v>
      </c>
      <c r="E151" s="44">
        <f>SUM(E147:E150)</f>
        <v>207008</v>
      </c>
      <c r="F151" s="45">
        <f>SUM(F147:F150)</f>
        <v>1.475837730654809E-3</v>
      </c>
      <c r="G151" s="46">
        <f>(+E147*G147+E148*G148)/E151</f>
        <v>30.755018984773539</v>
      </c>
      <c r="H151" s="18"/>
    </row>
    <row r="152" spans="2:8" hidden="1"/>
    <row r="153" spans="2:8" ht="15.75" hidden="1">
      <c r="B153" s="2"/>
      <c r="C153" s="2" t="s">
        <v>1</v>
      </c>
      <c r="D153" s="2"/>
      <c r="E153" s="2"/>
      <c r="F153" s="2"/>
      <c r="G153" s="37">
        <v>38990</v>
      </c>
      <c r="H153" s="3"/>
    </row>
    <row r="154" spans="2:8" ht="15.75" hidden="1">
      <c r="B154" s="4"/>
      <c r="C154" s="5"/>
      <c r="F154" s="6"/>
      <c r="G154" s="6"/>
      <c r="H154" s="6"/>
    </row>
    <row r="155" spans="2:8" hidden="1">
      <c r="B155" s="7"/>
      <c r="C155" s="7"/>
      <c r="D155" s="7"/>
      <c r="E155" s="7"/>
      <c r="F155" s="7"/>
      <c r="G155" s="8"/>
      <c r="H155" s="8"/>
    </row>
    <row r="156" spans="2:8" hidden="1">
      <c r="B156" s="9"/>
      <c r="C156" s="9"/>
      <c r="D156" s="10"/>
      <c r="E156" s="10"/>
      <c r="F156" s="11"/>
      <c r="G156" s="11"/>
      <c r="H156" s="11"/>
    </row>
    <row r="157" spans="2:8" hidden="1">
      <c r="B157" s="12"/>
      <c r="C157" s="13"/>
      <c r="D157" s="21" t="s">
        <v>6</v>
      </c>
      <c r="E157" s="35" t="s">
        <v>0</v>
      </c>
      <c r="F157" s="35" t="s">
        <v>3</v>
      </c>
      <c r="G157" s="35" t="s">
        <v>2</v>
      </c>
    </row>
    <row r="158" spans="2:8" hidden="1">
      <c r="B158" s="12"/>
      <c r="D158" s="15"/>
      <c r="E158" s="15"/>
      <c r="F158" s="31"/>
      <c r="G158" s="31"/>
    </row>
    <row r="159" spans="2:8" hidden="1">
      <c r="C159" s="27"/>
      <c r="D159" s="30" t="s">
        <v>4</v>
      </c>
      <c r="E159" s="22">
        <v>65531</v>
      </c>
      <c r="F159" s="36">
        <f>E159/140264743</f>
        <v>4.6719509549167322E-4</v>
      </c>
      <c r="G159" s="23">
        <v>58.85</v>
      </c>
    </row>
    <row r="160" spans="2:8" hidden="1">
      <c r="C160" s="38"/>
      <c r="D160" s="39" t="s">
        <v>5</v>
      </c>
      <c r="E160" s="40">
        <v>141477</v>
      </c>
      <c r="F160" s="41">
        <f>E160/140264743</f>
        <v>1.0086426351631358E-3</v>
      </c>
      <c r="G160" s="42">
        <v>24.4</v>
      </c>
    </row>
    <row r="161" spans="2:8" hidden="1">
      <c r="D161" s="18"/>
      <c r="E161" s="18"/>
      <c r="F161" s="18"/>
      <c r="G161" s="18"/>
      <c r="H161" s="18"/>
    </row>
    <row r="162" spans="2:8" hidden="1">
      <c r="D162" s="18"/>
      <c r="E162" s="18"/>
      <c r="F162" s="18"/>
      <c r="G162" s="18"/>
      <c r="H162" s="18"/>
    </row>
    <row r="163" spans="2:8" hidden="1">
      <c r="D163" s="43" t="s">
        <v>7</v>
      </c>
      <c r="E163" s="44">
        <f>SUM(E159:E162)</f>
        <v>207008</v>
      </c>
      <c r="F163" s="45">
        <f>SUM(F159:F162)</f>
        <v>1.475837730654809E-3</v>
      </c>
      <c r="G163" s="46">
        <f>(+E159*G159+E160*G160)/E163</f>
        <v>35.305583117560673</v>
      </c>
      <c r="H163" s="18"/>
    </row>
    <row r="164" spans="2:8" hidden="1"/>
    <row r="165" spans="2:8" hidden="1"/>
    <row r="166" spans="2:8" ht="15.75" hidden="1">
      <c r="B166" s="2"/>
      <c r="C166" s="2" t="s">
        <v>1</v>
      </c>
      <c r="D166" s="2"/>
      <c r="E166" s="2"/>
      <c r="F166" s="2"/>
      <c r="G166" s="37">
        <v>39021</v>
      </c>
      <c r="H166" s="3"/>
    </row>
    <row r="167" spans="2:8" ht="15.75" hidden="1">
      <c r="B167" s="4"/>
      <c r="C167" s="5"/>
      <c r="F167" s="6"/>
      <c r="G167" s="6"/>
      <c r="H167" s="6"/>
    </row>
    <row r="168" spans="2:8" hidden="1">
      <c r="B168" s="7"/>
      <c r="C168" s="7"/>
      <c r="D168" s="7"/>
      <c r="E168" s="7"/>
      <c r="F168" s="7"/>
      <c r="G168" s="8"/>
      <c r="H168" s="8"/>
    </row>
    <row r="169" spans="2:8" hidden="1">
      <c r="B169" s="9"/>
      <c r="C169" s="9"/>
      <c r="D169" s="10"/>
      <c r="E169" s="10"/>
      <c r="F169" s="11"/>
      <c r="G169" s="11"/>
      <c r="H169" s="11"/>
    </row>
    <row r="170" spans="2:8" hidden="1">
      <c r="B170" s="12"/>
      <c r="C170" s="13"/>
      <c r="D170" s="21" t="s">
        <v>6</v>
      </c>
      <c r="E170" s="35" t="s">
        <v>0</v>
      </c>
      <c r="F170" s="35" t="s">
        <v>3</v>
      </c>
      <c r="G170" s="35" t="s">
        <v>2</v>
      </c>
    </row>
    <row r="171" spans="2:8" hidden="1">
      <c r="B171" s="12"/>
      <c r="D171" s="15"/>
      <c r="E171" s="15"/>
      <c r="F171" s="31"/>
      <c r="G171" s="31"/>
    </row>
    <row r="172" spans="2:8" hidden="1">
      <c r="C172" s="27"/>
      <c r="D172" s="30"/>
      <c r="E172" s="22"/>
      <c r="F172" s="36"/>
      <c r="G172" s="23"/>
    </row>
    <row r="173" spans="2:8" hidden="1">
      <c r="C173" s="38"/>
      <c r="D173" s="39" t="s">
        <v>5</v>
      </c>
      <c r="E173" s="40">
        <v>107008</v>
      </c>
      <c r="F173" s="41">
        <f>E173/140264743</f>
        <v>7.6290019652337012E-4</v>
      </c>
      <c r="G173" s="42">
        <v>35.31</v>
      </c>
    </row>
    <row r="174" spans="2:8" hidden="1">
      <c r="D174" s="18"/>
      <c r="E174" s="18"/>
      <c r="F174" s="18"/>
      <c r="G174" s="18"/>
      <c r="H174" s="18"/>
    </row>
    <row r="175" spans="2:8" hidden="1">
      <c r="D175" s="18"/>
      <c r="E175" s="18"/>
      <c r="F175" s="18"/>
      <c r="G175" s="18"/>
      <c r="H175" s="18"/>
    </row>
    <row r="176" spans="2:8" hidden="1">
      <c r="D176" s="43" t="s">
        <v>7</v>
      </c>
      <c r="E176" s="44">
        <f>SUM(E172:E175)</f>
        <v>107008</v>
      </c>
      <c r="F176" s="45">
        <f>SUM(F172:F175)</f>
        <v>7.6290019652337012E-4</v>
      </c>
      <c r="G176" s="46">
        <f>(+E172*G172+E173*G173)/E176</f>
        <v>35.31</v>
      </c>
      <c r="H176" s="18"/>
    </row>
    <row r="177" spans="2:8" hidden="1"/>
    <row r="178" spans="2:8" hidden="1"/>
    <row r="179" spans="2:8" hidden="1"/>
    <row r="180" spans="2:8" ht="15.75" hidden="1">
      <c r="B180" s="2"/>
      <c r="C180" s="2" t="s">
        <v>1</v>
      </c>
      <c r="D180" s="2"/>
      <c r="E180" s="2"/>
      <c r="F180" s="2"/>
      <c r="G180" s="37">
        <v>39051</v>
      </c>
      <c r="H180" s="3"/>
    </row>
    <row r="181" spans="2:8" ht="15.75" hidden="1">
      <c r="B181" s="4"/>
      <c r="C181" s="5"/>
      <c r="F181" s="6"/>
      <c r="G181" s="6"/>
      <c r="H181" s="6"/>
    </row>
    <row r="182" spans="2:8" hidden="1">
      <c r="B182" s="7"/>
      <c r="C182" s="7"/>
      <c r="D182" s="7"/>
      <c r="E182" s="7"/>
      <c r="F182" s="7"/>
      <c r="G182" s="8"/>
      <c r="H182" s="8"/>
    </row>
    <row r="183" spans="2:8" hidden="1">
      <c r="B183" s="9"/>
      <c r="C183" s="9"/>
      <c r="D183" s="10"/>
      <c r="E183" s="10"/>
      <c r="F183" s="11"/>
      <c r="G183" s="11"/>
      <c r="H183" s="11"/>
    </row>
    <row r="184" spans="2:8" hidden="1">
      <c r="B184" s="12"/>
      <c r="C184" s="13"/>
      <c r="D184" s="21" t="s">
        <v>6</v>
      </c>
      <c r="E184" s="35" t="s">
        <v>0</v>
      </c>
      <c r="F184" s="35" t="s">
        <v>3</v>
      </c>
      <c r="G184" s="35" t="s">
        <v>2</v>
      </c>
    </row>
    <row r="185" spans="2:8" hidden="1">
      <c r="B185" s="12"/>
      <c r="D185" s="15"/>
      <c r="E185" s="15"/>
      <c r="F185" s="31"/>
      <c r="G185" s="31"/>
    </row>
    <row r="186" spans="2:8" hidden="1">
      <c r="C186" s="38"/>
      <c r="D186" s="39" t="s">
        <v>5</v>
      </c>
      <c r="E186" s="40">
        <v>135346</v>
      </c>
      <c r="F186" s="41">
        <f>E186/140264743</f>
        <v>9.6493243494553721E-4</v>
      </c>
      <c r="G186" s="42">
        <v>73.569999999999993</v>
      </c>
    </row>
    <row r="187" spans="2:8" hidden="1">
      <c r="D187" s="18"/>
      <c r="E187" s="18"/>
      <c r="F187" s="18"/>
      <c r="G187" s="18"/>
      <c r="H187" s="18"/>
    </row>
    <row r="188" spans="2:8" hidden="1">
      <c r="D188" s="18"/>
      <c r="E188" s="18"/>
      <c r="F188" s="18"/>
      <c r="G188" s="18"/>
      <c r="H188" s="18"/>
    </row>
    <row r="189" spans="2:8" hidden="1">
      <c r="D189" s="43" t="s">
        <v>7</v>
      </c>
      <c r="E189" s="44">
        <f>SUM(E185:E188)</f>
        <v>135346</v>
      </c>
      <c r="F189" s="45">
        <f>SUM(F185:F188)</f>
        <v>9.6493243494553721E-4</v>
      </c>
      <c r="G189" s="46">
        <f>(+E185*G185+E186*G186)/E189</f>
        <v>73.569999999999993</v>
      </c>
      <c r="H189" s="18"/>
    </row>
    <row r="190" spans="2:8" hidden="1"/>
    <row r="191" spans="2:8" hidden="1"/>
    <row r="193" spans="2:8" ht="15.75">
      <c r="B193" s="2"/>
      <c r="C193" s="2" t="s">
        <v>1</v>
      </c>
      <c r="D193" s="2"/>
      <c r="E193" s="2"/>
      <c r="F193" s="2"/>
      <c r="G193" s="37">
        <v>38199</v>
      </c>
      <c r="H193" s="3"/>
    </row>
    <row r="194" spans="2:8" ht="15.75">
      <c r="B194" s="4"/>
      <c r="C194" s="5"/>
      <c r="F194" s="6"/>
      <c r="G194" s="6"/>
      <c r="H194" s="6"/>
    </row>
    <row r="195" spans="2:8">
      <c r="B195" s="7"/>
      <c r="C195" s="7"/>
      <c r="D195" s="7"/>
      <c r="E195" s="7"/>
      <c r="F195" s="7"/>
      <c r="G195" s="8"/>
      <c r="H195" s="8"/>
    </row>
    <row r="196" spans="2:8">
      <c r="B196" s="9"/>
      <c r="C196" s="9"/>
      <c r="D196" s="10"/>
      <c r="E196" s="10"/>
      <c r="F196" s="11"/>
      <c r="G196" s="11"/>
      <c r="H196" s="11"/>
    </row>
    <row r="197" spans="2:8">
      <c r="B197" s="12"/>
      <c r="C197" s="13"/>
      <c r="D197" s="21" t="s">
        <v>6</v>
      </c>
      <c r="E197" s="35" t="s">
        <v>0</v>
      </c>
      <c r="F197" s="35" t="s">
        <v>3</v>
      </c>
      <c r="G197" s="35" t="s">
        <v>2</v>
      </c>
    </row>
    <row r="198" spans="2:8">
      <c r="B198" s="12"/>
      <c r="C198" s="119"/>
      <c r="D198" s="15"/>
      <c r="E198" s="31"/>
      <c r="F198" s="31"/>
      <c r="G198" s="31"/>
    </row>
    <row r="199" spans="2:8">
      <c r="B199" s="12"/>
      <c r="D199" s="30" t="s">
        <v>4</v>
      </c>
      <c r="E199" s="40">
        <v>101795</v>
      </c>
      <c r="F199" s="41">
        <f>E199/140264743</f>
        <v>7.257347628690982E-4</v>
      </c>
      <c r="G199" s="42">
        <v>15.27</v>
      </c>
    </row>
    <row r="200" spans="2:8">
      <c r="C200" s="38"/>
      <c r="D200" s="39" t="s">
        <v>5</v>
      </c>
      <c r="E200" s="40">
        <f>123477</f>
        <v>123477</v>
      </c>
      <c r="F200" s="41">
        <f>E200/140264743</f>
        <v>8.8031387901947675E-4</v>
      </c>
      <c r="G200" s="42">
        <f>(123477*14.57)/E200</f>
        <v>14.57</v>
      </c>
    </row>
    <row r="201" spans="2:8">
      <c r="D201" s="18"/>
      <c r="E201" s="18"/>
      <c r="F201" s="18"/>
      <c r="G201" s="18"/>
      <c r="H201" s="18"/>
    </row>
    <row r="202" spans="2:8">
      <c r="D202" s="18"/>
      <c r="E202" s="18"/>
      <c r="F202" s="18"/>
      <c r="G202" s="18"/>
      <c r="H202" s="18"/>
    </row>
    <row r="203" spans="2:8">
      <c r="D203" s="43" t="s">
        <v>7</v>
      </c>
      <c r="E203" s="44">
        <f>SUM(E199:E202)</f>
        <v>225272</v>
      </c>
      <c r="F203" s="45">
        <f>SUM(F199:F202)</f>
        <v>1.606048641888575E-3</v>
      </c>
      <c r="G203" s="46">
        <f>(+E199*G199+E200*G200)/E203</f>
        <v>14.886313168081253</v>
      </c>
      <c r="H203" s="18"/>
    </row>
    <row r="206" spans="2:8" ht="15.75">
      <c r="B206" s="2"/>
      <c r="C206" s="2" t="s">
        <v>1</v>
      </c>
      <c r="D206" s="2"/>
      <c r="E206" s="2"/>
      <c r="F206" s="2"/>
      <c r="G206" s="37">
        <v>38230</v>
      </c>
      <c r="H206" s="3"/>
    </row>
    <row r="207" spans="2:8" ht="15.75">
      <c r="B207" s="4"/>
      <c r="C207" s="5"/>
      <c r="F207" s="6"/>
      <c r="G207" s="6"/>
      <c r="H207" s="6"/>
    </row>
    <row r="208" spans="2:8">
      <c r="B208" s="7"/>
      <c r="C208" s="7"/>
      <c r="D208" s="7"/>
      <c r="E208" s="7"/>
      <c r="F208" s="7"/>
      <c r="G208" s="8"/>
      <c r="H208" s="8"/>
    </row>
    <row r="209" spans="2:8">
      <c r="B209" s="9"/>
      <c r="C209" s="9"/>
      <c r="D209" s="10"/>
      <c r="E209" s="10"/>
      <c r="F209" s="11"/>
      <c r="G209" s="11"/>
      <c r="H209" s="11"/>
    </row>
    <row r="210" spans="2:8">
      <c r="B210" s="12"/>
      <c r="C210" s="13"/>
      <c r="D210" s="21" t="s">
        <v>6</v>
      </c>
      <c r="E210" s="35" t="s">
        <v>0</v>
      </c>
      <c r="F210" s="35" t="s">
        <v>3</v>
      </c>
      <c r="G210" s="35" t="s">
        <v>2</v>
      </c>
    </row>
    <row r="211" spans="2:8">
      <c r="B211" s="12"/>
      <c r="D211" s="15"/>
      <c r="E211" s="15"/>
      <c r="F211" s="31"/>
      <c r="G211" s="31"/>
    </row>
    <row r="212" spans="2:8">
      <c r="C212" s="27"/>
      <c r="D212" s="30" t="s">
        <v>4</v>
      </c>
      <c r="E212" s="40">
        <v>101795</v>
      </c>
      <c r="F212" s="41">
        <f>E212/140264743</f>
        <v>7.257347628690982E-4</v>
      </c>
      <c r="G212" s="42">
        <v>15.27</v>
      </c>
    </row>
    <row r="213" spans="2:8">
      <c r="C213" s="38"/>
      <c r="D213" s="39" t="s">
        <v>5</v>
      </c>
      <c r="E213" s="40">
        <f>123477</f>
        <v>123477</v>
      </c>
      <c r="F213" s="41">
        <f>E213/140264743</f>
        <v>8.8031387901947675E-4</v>
      </c>
      <c r="G213" s="42">
        <f>(123477*14.57)/E213</f>
        <v>14.57</v>
      </c>
    </row>
    <row r="214" spans="2:8">
      <c r="C214" s="28"/>
      <c r="D214" s="29"/>
      <c r="E214" s="29"/>
      <c r="F214" s="22"/>
      <c r="G214" s="23"/>
    </row>
    <row r="215" spans="2:8">
      <c r="C215" s="28"/>
      <c r="D215" s="29"/>
      <c r="E215" s="22"/>
      <c r="F215" s="36"/>
      <c r="G215" s="23"/>
    </row>
    <row r="216" spans="2:8">
      <c r="C216" s="28"/>
      <c r="D216" s="43" t="s">
        <v>7</v>
      </c>
      <c r="E216" s="44">
        <f>+E213+E212</f>
        <v>225272</v>
      </c>
      <c r="F216" s="45">
        <f>+F213+F212</f>
        <v>1.606048641888575E-3</v>
      </c>
      <c r="G216" s="46">
        <f>(+E212*G212+E213*G213)/E216</f>
        <v>14.886313168081253</v>
      </c>
    </row>
    <row r="219" spans="2:8" ht="15.75">
      <c r="B219" s="2"/>
      <c r="C219" s="2" t="s">
        <v>1</v>
      </c>
      <c r="D219" s="2"/>
      <c r="E219" s="2"/>
      <c r="F219" s="2"/>
      <c r="G219" s="37">
        <v>38260</v>
      </c>
      <c r="H219" s="3"/>
    </row>
    <row r="220" spans="2:8" ht="15.75">
      <c r="B220" s="4"/>
      <c r="C220" s="5"/>
      <c r="F220" s="6"/>
      <c r="G220" s="6"/>
      <c r="H220" s="6"/>
    </row>
    <row r="221" spans="2:8">
      <c r="B221" s="7"/>
      <c r="C221" s="7"/>
      <c r="D221" s="7"/>
      <c r="E221" s="7"/>
      <c r="F221" s="7"/>
      <c r="G221" s="8"/>
      <c r="H221" s="8"/>
    </row>
    <row r="222" spans="2:8">
      <c r="B222" s="9"/>
      <c r="C222" s="9"/>
      <c r="D222" s="10"/>
      <c r="E222" s="10"/>
      <c r="F222" s="11"/>
      <c r="G222" s="11"/>
      <c r="H222" s="11"/>
    </row>
    <row r="223" spans="2:8">
      <c r="B223" s="12"/>
      <c r="C223" s="13"/>
      <c r="D223" s="21" t="s">
        <v>6</v>
      </c>
      <c r="E223" s="35" t="s">
        <v>0</v>
      </c>
      <c r="F223" s="35" t="s">
        <v>3</v>
      </c>
      <c r="G223" s="35" t="s">
        <v>2</v>
      </c>
    </row>
    <row r="224" spans="2:8">
      <c r="B224" s="12"/>
      <c r="D224" s="15"/>
      <c r="E224" s="15"/>
      <c r="F224" s="31"/>
      <c r="G224" s="31"/>
    </row>
    <row r="225" spans="2:8">
      <c r="C225" s="27"/>
      <c r="D225" s="30" t="s">
        <v>4</v>
      </c>
      <c r="E225" s="22">
        <v>83531</v>
      </c>
      <c r="F225" s="36">
        <f>E225/140264743</f>
        <v>5.9552385163533217E-4</v>
      </c>
      <c r="G225" s="23">
        <v>15.27</v>
      </c>
    </row>
    <row r="226" spans="2:8">
      <c r="C226" s="38"/>
      <c r="D226" s="39" t="s">
        <v>5</v>
      </c>
      <c r="E226" s="40">
        <f>123477</f>
        <v>123477</v>
      </c>
      <c r="F226" s="41">
        <f>E226/140264743</f>
        <v>8.8031387901947675E-4</v>
      </c>
      <c r="G226" s="42">
        <f>(123477*14.57)/E226</f>
        <v>14.57</v>
      </c>
    </row>
    <row r="227" spans="2:8">
      <c r="D227" s="18"/>
      <c r="E227" s="18"/>
      <c r="F227" s="18"/>
      <c r="G227" s="18"/>
      <c r="H227" s="18"/>
    </row>
    <row r="228" spans="2:8">
      <c r="D228" s="18"/>
      <c r="E228" s="18"/>
      <c r="F228" s="18"/>
      <c r="G228" s="18"/>
      <c r="H228" s="18"/>
    </row>
    <row r="229" spans="2:8">
      <c r="D229" s="43" t="s">
        <v>7</v>
      </c>
      <c r="E229" s="44">
        <f>SUM(E225:E228)</f>
        <v>207008</v>
      </c>
      <c r="F229" s="45">
        <f>SUM(F225:F228)</f>
        <v>1.475837730654809E-3</v>
      </c>
      <c r="G229" s="46">
        <f>(+E225*G225+E226*G226)/E229</f>
        <v>14.852461064306693</v>
      </c>
      <c r="H229" s="18"/>
    </row>
    <row r="232" spans="2:8" ht="15.75" hidden="1">
      <c r="B232" s="2"/>
      <c r="C232" s="2" t="s">
        <v>1</v>
      </c>
      <c r="D232" s="2"/>
      <c r="E232" s="2"/>
      <c r="F232" s="2"/>
      <c r="G232" s="37">
        <v>39172</v>
      </c>
      <c r="H232" s="3"/>
    </row>
    <row r="233" spans="2:8" ht="15.75" hidden="1">
      <c r="B233" s="4"/>
      <c r="C233" s="5"/>
      <c r="F233" s="6"/>
      <c r="G233" s="6"/>
      <c r="H233" s="6"/>
    </row>
    <row r="234" spans="2:8" hidden="1">
      <c r="B234" s="7"/>
      <c r="C234" s="7"/>
      <c r="D234" s="7"/>
      <c r="E234" s="7"/>
      <c r="F234" s="7"/>
      <c r="G234" s="8"/>
      <c r="H234" s="8"/>
    </row>
    <row r="235" spans="2:8" hidden="1">
      <c r="B235" s="9"/>
      <c r="C235" s="9"/>
      <c r="D235" s="10"/>
      <c r="E235" s="10"/>
      <c r="F235" s="11"/>
      <c r="G235" s="11"/>
      <c r="H235" s="11"/>
    </row>
    <row r="236" spans="2:8" hidden="1">
      <c r="B236" s="12"/>
      <c r="C236" s="13"/>
      <c r="D236" s="21" t="s">
        <v>6</v>
      </c>
      <c r="E236" s="35" t="s">
        <v>0</v>
      </c>
      <c r="F236" s="35" t="s">
        <v>3</v>
      </c>
      <c r="G236" s="35" t="s">
        <v>2</v>
      </c>
    </row>
    <row r="237" spans="2:8" hidden="1">
      <c r="B237" s="12"/>
      <c r="D237" s="15"/>
      <c r="E237" s="15"/>
      <c r="F237" s="31"/>
      <c r="G237" s="31"/>
    </row>
    <row r="238" spans="2:8" hidden="1">
      <c r="C238" s="27"/>
      <c r="D238" s="30" t="s">
        <v>4</v>
      </c>
      <c r="E238" s="22">
        <v>5824</v>
      </c>
      <c r="F238" s="47">
        <f>E238/140264743</f>
        <v>4.1521481987815E-5</v>
      </c>
      <c r="G238" s="23">
        <v>74.040000000000006</v>
      </c>
    </row>
    <row r="239" spans="2:8" hidden="1">
      <c r="C239" s="38"/>
      <c r="D239" s="39" t="s">
        <v>5</v>
      </c>
      <c r="E239" s="40">
        <v>135729</v>
      </c>
      <c r="F239" s="41">
        <f>E239/140264743</f>
        <v>9.6766298570126062E-4</v>
      </c>
      <c r="G239" s="42">
        <v>73.72</v>
      </c>
    </row>
    <row r="240" spans="2:8" hidden="1">
      <c r="D240" s="18"/>
      <c r="E240" s="18"/>
      <c r="F240" s="18"/>
      <c r="G240" s="18"/>
      <c r="H240" s="18"/>
    </row>
    <row r="241" spans="2:8" hidden="1">
      <c r="D241" s="18"/>
      <c r="E241" s="18"/>
      <c r="F241" s="18"/>
      <c r="G241" s="18"/>
      <c r="H241" s="18"/>
    </row>
    <row r="242" spans="2:8" hidden="1">
      <c r="D242" s="43" t="s">
        <v>7</v>
      </c>
      <c r="E242" s="44">
        <f>SUM(E238:E241)</f>
        <v>141553</v>
      </c>
      <c r="F242" s="45">
        <f>SUM(F238:F241)</f>
        <v>1.0091844676890756E-3</v>
      </c>
      <c r="G242" s="46">
        <f>(+E238*G238+E239*G239)/E242</f>
        <v>73.733165951975579</v>
      </c>
      <c r="H242" s="18"/>
    </row>
    <row r="243" spans="2:8" hidden="1"/>
    <row r="244" spans="2:8" hidden="1"/>
    <row r="245" spans="2:8" hidden="1"/>
    <row r="246" spans="2:8" ht="15.75" hidden="1">
      <c r="B246" s="2"/>
      <c r="C246" s="2" t="s">
        <v>1</v>
      </c>
      <c r="D246" s="2"/>
      <c r="E246" s="2"/>
      <c r="F246" s="2"/>
      <c r="G246" s="37">
        <v>39202</v>
      </c>
      <c r="H246" s="3"/>
    </row>
    <row r="247" spans="2:8" ht="15.75" hidden="1">
      <c r="B247" s="4"/>
      <c r="C247" s="5"/>
      <c r="F247" s="6"/>
      <c r="G247" s="6"/>
      <c r="H247" s="6"/>
    </row>
    <row r="248" spans="2:8" hidden="1">
      <c r="B248" s="7"/>
      <c r="C248" s="7"/>
      <c r="D248" s="7"/>
      <c r="E248" s="7"/>
      <c r="F248" s="7"/>
      <c r="G248" s="8"/>
      <c r="H248" s="8"/>
    </row>
    <row r="249" spans="2:8" hidden="1">
      <c r="B249" s="9"/>
      <c r="C249" s="9"/>
      <c r="D249" s="10"/>
      <c r="E249" s="10"/>
      <c r="F249" s="11"/>
      <c r="G249" s="11"/>
      <c r="H249" s="11"/>
    </row>
    <row r="250" spans="2:8" hidden="1">
      <c r="B250" s="12"/>
      <c r="C250" s="13"/>
      <c r="D250" s="21" t="s">
        <v>6</v>
      </c>
      <c r="E250" s="35" t="s">
        <v>0</v>
      </c>
      <c r="F250" s="35" t="s">
        <v>3</v>
      </c>
      <c r="G250" s="35" t="s">
        <v>2</v>
      </c>
    </row>
    <row r="251" spans="2:8" hidden="1">
      <c r="B251" s="12"/>
      <c r="D251" s="15"/>
      <c r="E251" s="15"/>
      <c r="F251" s="31"/>
      <c r="G251" s="31"/>
    </row>
    <row r="252" spans="2:8" hidden="1">
      <c r="C252" s="27"/>
      <c r="D252" s="30" t="s">
        <v>4</v>
      </c>
      <c r="E252" s="22" t="s">
        <v>8</v>
      </c>
      <c r="F252" s="22" t="s">
        <v>8</v>
      </c>
      <c r="G252" s="22" t="s">
        <v>8</v>
      </c>
    </row>
    <row r="253" spans="2:8" hidden="1">
      <c r="C253" s="38"/>
      <c r="D253" s="39" t="s">
        <v>5</v>
      </c>
      <c r="E253" s="40">
        <v>10608</v>
      </c>
      <c r="F253" s="41">
        <f>E253/140264743</f>
        <v>7.5628413620663031E-5</v>
      </c>
      <c r="G253" s="42">
        <v>73.87</v>
      </c>
    </row>
    <row r="254" spans="2:8" hidden="1">
      <c r="D254" s="18"/>
      <c r="E254" s="18"/>
      <c r="F254" s="18"/>
      <c r="G254" s="18"/>
      <c r="H254" s="18"/>
    </row>
    <row r="255" spans="2:8" hidden="1">
      <c r="D255" s="18"/>
      <c r="E255" s="18"/>
      <c r="F255" s="18"/>
      <c r="G255" s="18"/>
      <c r="H255" s="18"/>
    </row>
    <row r="256" spans="2:8" hidden="1">
      <c r="D256" s="43" t="s">
        <v>7</v>
      </c>
      <c r="E256" s="44">
        <f>SUM(E252:E255)</f>
        <v>10608</v>
      </c>
      <c r="F256" s="45">
        <f>SUM(F252:F255)</f>
        <v>7.5628413620663031E-5</v>
      </c>
      <c r="G256" s="46">
        <f>(+E253*G253)/E256</f>
        <v>73.87</v>
      </c>
      <c r="H256" s="18"/>
    </row>
    <row r="257" spans="2:8" hidden="1"/>
    <row r="258" spans="2:8" ht="15.75" hidden="1">
      <c r="B258" s="2"/>
      <c r="C258" s="2" t="s">
        <v>1</v>
      </c>
      <c r="D258" s="2"/>
      <c r="E258" s="2"/>
      <c r="F258" s="2"/>
      <c r="G258" s="37">
        <v>39233</v>
      </c>
      <c r="H258" s="3"/>
    </row>
    <row r="259" spans="2:8" ht="15.75" hidden="1">
      <c r="B259" s="4"/>
      <c r="C259" s="5"/>
      <c r="F259" s="6"/>
      <c r="G259" s="6"/>
      <c r="H259" s="6"/>
    </row>
    <row r="260" spans="2:8" hidden="1">
      <c r="B260" s="7"/>
      <c r="C260" s="7"/>
      <c r="D260" s="7"/>
      <c r="E260" s="7"/>
      <c r="F260" s="7"/>
      <c r="G260" s="8"/>
      <c r="H260" s="8"/>
    </row>
    <row r="261" spans="2:8" hidden="1">
      <c r="B261" s="9"/>
      <c r="C261" s="9"/>
      <c r="D261" s="10"/>
      <c r="E261" s="10"/>
      <c r="F261" s="11"/>
      <c r="G261" s="11"/>
      <c r="H261" s="11"/>
    </row>
    <row r="262" spans="2:8" hidden="1">
      <c r="B262" s="12"/>
      <c r="C262" s="13"/>
      <c r="D262" s="21" t="s">
        <v>6</v>
      </c>
      <c r="E262" s="35" t="s">
        <v>0</v>
      </c>
      <c r="F262" s="35" t="s">
        <v>3</v>
      </c>
      <c r="G262" s="35" t="s">
        <v>2</v>
      </c>
    </row>
    <row r="263" spans="2:8" hidden="1">
      <c r="B263" s="12"/>
      <c r="D263" s="15"/>
      <c r="E263" s="15"/>
      <c r="F263" s="31"/>
      <c r="G263" s="31"/>
    </row>
    <row r="264" spans="2:8" hidden="1">
      <c r="C264" s="27"/>
      <c r="D264" s="30" t="s">
        <v>4</v>
      </c>
      <c r="E264" s="22" t="s">
        <v>8</v>
      </c>
      <c r="F264" s="22" t="s">
        <v>8</v>
      </c>
      <c r="G264" s="22" t="s">
        <v>8</v>
      </c>
    </row>
    <row r="265" spans="2:8" hidden="1">
      <c r="C265" s="38"/>
      <c r="D265" s="39" t="s">
        <v>5</v>
      </c>
      <c r="E265" s="40">
        <v>3655</v>
      </c>
      <c r="F265" s="48">
        <f>E265/140264743</f>
        <v>2.6057866872504089E-5</v>
      </c>
      <c r="G265" s="42">
        <v>76.39</v>
      </c>
    </row>
    <row r="266" spans="2:8" hidden="1">
      <c r="D266" s="18"/>
      <c r="E266" s="18"/>
      <c r="F266" s="18"/>
      <c r="G266" s="18"/>
      <c r="H266" s="18"/>
    </row>
    <row r="267" spans="2:8" hidden="1">
      <c r="D267" s="18"/>
      <c r="E267" s="18"/>
      <c r="F267" s="18"/>
      <c r="G267" s="18"/>
      <c r="H267" s="18"/>
    </row>
    <row r="268" spans="2:8" hidden="1">
      <c r="D268" s="43" t="s">
        <v>7</v>
      </c>
      <c r="E268" s="44">
        <f>SUM(E264:E267)</f>
        <v>3655</v>
      </c>
      <c r="F268" s="49">
        <f>SUM(F264:F267)</f>
        <v>2.6057866872504089E-5</v>
      </c>
      <c r="G268" s="46">
        <f>(+E265*G265)/E268</f>
        <v>76.39</v>
      </c>
      <c r="H268" s="18"/>
    </row>
    <row r="272" spans="2:8" ht="15.75">
      <c r="B272" s="2"/>
      <c r="C272" s="2" t="s">
        <v>1</v>
      </c>
      <c r="D272" s="2"/>
      <c r="E272" s="2"/>
      <c r="F272" s="2"/>
      <c r="G272" s="37">
        <v>38291</v>
      </c>
      <c r="H272" s="3"/>
    </row>
    <row r="273" spans="2:8" ht="15.75">
      <c r="B273" s="4"/>
      <c r="C273" s="5"/>
      <c r="F273" s="6"/>
      <c r="G273" s="6"/>
      <c r="H273" s="6"/>
    </row>
    <row r="274" spans="2:8">
      <c r="B274" s="7"/>
      <c r="C274" s="7"/>
      <c r="D274" s="7"/>
      <c r="E274" s="7"/>
      <c r="F274" s="7"/>
      <c r="G274" s="8"/>
      <c r="H274" s="8"/>
    </row>
    <row r="275" spans="2:8">
      <c r="B275" s="9"/>
      <c r="C275" s="9"/>
      <c r="D275" s="10"/>
      <c r="E275" s="10"/>
      <c r="F275" s="11"/>
      <c r="G275" s="11"/>
      <c r="H275" s="11"/>
    </row>
    <row r="276" spans="2:8">
      <c r="B276" s="12"/>
      <c r="C276" s="13"/>
      <c r="D276" s="21" t="s">
        <v>6</v>
      </c>
      <c r="E276" s="35" t="s">
        <v>0</v>
      </c>
      <c r="F276" s="35" t="s">
        <v>3</v>
      </c>
      <c r="G276" s="35" t="s">
        <v>2</v>
      </c>
    </row>
    <row r="277" spans="2:8">
      <c r="B277" s="12"/>
      <c r="D277" s="15"/>
      <c r="E277" s="15"/>
      <c r="F277" s="31"/>
      <c r="G277" s="31"/>
    </row>
    <row r="278" spans="2:8">
      <c r="C278" s="27"/>
      <c r="D278" s="30" t="s">
        <v>4</v>
      </c>
      <c r="E278" s="22">
        <v>83531</v>
      </c>
      <c r="F278" s="36">
        <f>E278/140264743</f>
        <v>5.9552385163533217E-4</v>
      </c>
      <c r="G278" s="23">
        <v>15.27</v>
      </c>
    </row>
    <row r="279" spans="2:8">
      <c r="C279" s="38"/>
      <c r="D279" s="39" t="s">
        <v>5</v>
      </c>
      <c r="E279" s="40">
        <f>123477</f>
        <v>123477</v>
      </c>
      <c r="F279" s="41">
        <f>E279/140264743</f>
        <v>8.8031387901947675E-4</v>
      </c>
      <c r="G279" s="42">
        <f>(123477*14.57)/E279</f>
        <v>14.57</v>
      </c>
    </row>
    <row r="280" spans="2:8">
      <c r="D280" s="18"/>
      <c r="E280" s="18"/>
      <c r="F280" s="18"/>
      <c r="G280" s="18"/>
      <c r="H280" s="18"/>
    </row>
    <row r="281" spans="2:8">
      <c r="D281" s="18"/>
      <c r="E281" s="18"/>
      <c r="F281" s="18"/>
      <c r="G281" s="18"/>
      <c r="H281" s="18"/>
    </row>
    <row r="282" spans="2:8">
      <c r="D282" s="43" t="s">
        <v>7</v>
      </c>
      <c r="E282" s="44">
        <f>SUM(E278:E281)</f>
        <v>207008</v>
      </c>
      <c r="F282" s="49">
        <f>SUM(F278:F281)</f>
        <v>1.475837730654809E-3</v>
      </c>
      <c r="G282" s="46">
        <f>(+E278*G278+E279*G279)/E282</f>
        <v>14.852461064306693</v>
      </c>
      <c r="H282" s="18"/>
    </row>
    <row r="286" spans="2:8" ht="15.75">
      <c r="B286" s="2"/>
      <c r="C286" s="2" t="s">
        <v>1</v>
      </c>
      <c r="D286" s="2"/>
      <c r="E286" s="2"/>
      <c r="F286" s="2"/>
      <c r="G286" s="37">
        <v>38321</v>
      </c>
      <c r="H286" s="3"/>
    </row>
    <row r="287" spans="2:8" ht="15.75">
      <c r="B287" s="4"/>
      <c r="C287" s="5"/>
      <c r="F287" s="6"/>
      <c r="G287" s="6"/>
      <c r="H287" s="6"/>
    </row>
    <row r="288" spans="2:8">
      <c r="B288" s="7"/>
      <c r="C288" s="7"/>
      <c r="D288" s="7"/>
      <c r="E288" s="7"/>
      <c r="F288" s="7"/>
      <c r="G288" s="8"/>
      <c r="H288" s="8"/>
    </row>
    <row r="289" spans="2:11">
      <c r="B289" s="9"/>
      <c r="C289" s="9"/>
      <c r="D289" s="10"/>
      <c r="E289" s="10"/>
      <c r="F289" s="11"/>
      <c r="G289" s="11"/>
      <c r="H289" s="11"/>
    </row>
    <row r="290" spans="2:11">
      <c r="B290" s="12"/>
      <c r="C290" s="13"/>
      <c r="D290" s="21" t="s">
        <v>6</v>
      </c>
      <c r="E290" s="35" t="s">
        <v>0</v>
      </c>
      <c r="F290" s="35" t="s">
        <v>3</v>
      </c>
      <c r="G290" s="35" t="s">
        <v>2</v>
      </c>
    </row>
    <row r="291" spans="2:11">
      <c r="B291" s="12"/>
      <c r="D291" s="15"/>
      <c r="E291" s="15"/>
      <c r="F291" s="31"/>
      <c r="G291" s="31"/>
      <c r="J291" s="51"/>
      <c r="K291" s="32"/>
    </row>
    <row r="292" spans="2:11">
      <c r="C292" s="27"/>
      <c r="D292" s="30" t="s">
        <v>4</v>
      </c>
      <c r="E292" s="22">
        <v>83531</v>
      </c>
      <c r="F292" s="36">
        <f>E292/140264743</f>
        <v>5.9552385163533217E-4</v>
      </c>
      <c r="G292" s="23">
        <v>15.27</v>
      </c>
      <c r="K292" s="32"/>
    </row>
    <row r="293" spans="2:11">
      <c r="C293" s="38"/>
      <c r="D293" s="39" t="s">
        <v>5</v>
      </c>
      <c r="E293" s="40">
        <f>123477</f>
        <v>123477</v>
      </c>
      <c r="F293" s="41">
        <f>E293/140264743</f>
        <v>8.8031387901947675E-4</v>
      </c>
      <c r="G293" s="42">
        <f>(123477*14.57)/E293</f>
        <v>14.57</v>
      </c>
    </row>
    <row r="294" spans="2:11">
      <c r="D294" s="18"/>
      <c r="E294" s="18"/>
      <c r="F294" s="18"/>
      <c r="G294" s="18"/>
      <c r="H294" s="18"/>
    </row>
    <row r="295" spans="2:11">
      <c r="D295" s="18"/>
      <c r="E295" s="18"/>
      <c r="F295" s="18"/>
      <c r="G295" s="18"/>
      <c r="H295" s="18"/>
    </row>
    <row r="296" spans="2:11">
      <c r="D296" s="43" t="s">
        <v>7</v>
      </c>
      <c r="E296" s="44">
        <f>SUM(E292:E295)</f>
        <v>207008</v>
      </c>
      <c r="F296" s="49">
        <f>SUM(F292:F295)</f>
        <v>1.475837730654809E-3</v>
      </c>
      <c r="G296" s="46">
        <f>(+E292*G292+E293*G293)/E296</f>
        <v>14.852461064306693</v>
      </c>
      <c r="H296" s="18"/>
    </row>
    <row r="301" spans="2:11" ht="15.75">
      <c r="B301" s="2"/>
      <c r="C301" s="2" t="s">
        <v>1</v>
      </c>
      <c r="D301" s="2"/>
      <c r="E301" s="2"/>
      <c r="F301" s="2"/>
      <c r="G301" s="37">
        <v>38352</v>
      </c>
      <c r="H301" s="3"/>
    </row>
    <row r="302" spans="2:11" ht="15.75">
      <c r="B302" s="4"/>
      <c r="C302" s="5"/>
      <c r="F302" s="6"/>
      <c r="G302" s="6"/>
      <c r="H302" s="6"/>
    </row>
    <row r="303" spans="2:11">
      <c r="B303" s="7"/>
      <c r="C303" s="7"/>
      <c r="D303" s="7"/>
      <c r="E303" s="7"/>
      <c r="F303" s="7"/>
      <c r="G303" s="8"/>
      <c r="H303" s="8"/>
    </row>
    <row r="304" spans="2:11">
      <c r="B304" s="9"/>
      <c r="C304" s="9"/>
      <c r="D304" s="10"/>
      <c r="E304" s="10"/>
      <c r="F304" s="11"/>
      <c r="G304" s="11"/>
      <c r="H304" s="11"/>
    </row>
    <row r="305" spans="2:11">
      <c r="B305" s="12"/>
      <c r="C305" s="13"/>
      <c r="D305" s="21" t="s">
        <v>6</v>
      </c>
      <c r="E305" s="35" t="s">
        <v>0</v>
      </c>
      <c r="F305" s="35" t="s">
        <v>3</v>
      </c>
      <c r="G305" s="35" t="s">
        <v>2</v>
      </c>
    </row>
    <row r="306" spans="2:11">
      <c r="B306" s="12"/>
      <c r="D306" s="15"/>
      <c r="E306" s="15"/>
      <c r="F306" s="31"/>
      <c r="G306" s="31"/>
      <c r="J306" s="51"/>
      <c r="K306" s="32"/>
    </row>
    <row r="307" spans="2:11">
      <c r="C307" s="27"/>
      <c r="D307" s="30" t="s">
        <v>4</v>
      </c>
      <c r="E307" s="22">
        <v>83531</v>
      </c>
      <c r="F307" s="47">
        <f>E307/140264743</f>
        <v>5.9552385163533217E-4</v>
      </c>
      <c r="G307" s="23">
        <v>16.87</v>
      </c>
      <c r="K307" s="32"/>
    </row>
    <row r="308" spans="2:11">
      <c r="C308" s="38"/>
      <c r="D308" s="39" t="s">
        <v>5</v>
      </c>
      <c r="E308" s="40">
        <f>123477</f>
        <v>123477</v>
      </c>
      <c r="F308" s="41">
        <f>E308/140264743</f>
        <v>8.8031387901947675E-4</v>
      </c>
      <c r="G308" s="42">
        <f>(123477*14.57)/E308</f>
        <v>14.57</v>
      </c>
    </row>
    <row r="309" spans="2:11">
      <c r="D309" s="18"/>
      <c r="E309" s="18"/>
      <c r="F309" s="18"/>
      <c r="G309" s="18"/>
      <c r="H309" s="18"/>
    </row>
    <row r="310" spans="2:11">
      <c r="D310" s="18"/>
      <c r="E310" s="18"/>
      <c r="F310" s="18"/>
      <c r="G310" s="18"/>
      <c r="H310" s="18"/>
    </row>
    <row r="311" spans="2:11">
      <c r="D311" s="43" t="s">
        <v>7</v>
      </c>
      <c r="E311" s="44">
        <f>SUM(E307:E310)</f>
        <v>207008</v>
      </c>
      <c r="F311" s="49">
        <f>SUM(F307:F310)</f>
        <v>1.475837730654809E-3</v>
      </c>
      <c r="G311" s="46">
        <f>(+E307*G307+E308*G308)/E311</f>
        <v>15.498086354150566</v>
      </c>
      <c r="H311" s="18"/>
    </row>
  </sheetData>
  <printOptions horizontalCentered="1"/>
  <pageMargins left="0.75" right="0.75" top="1" bottom="1" header="0" footer="0"/>
  <pageSetup paperSize="9" scale="4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190"/>
  <sheetViews>
    <sheetView topLeftCell="B15" workbookViewId="0">
      <selection activeCell="G39" sqref="G39"/>
    </sheetView>
  </sheetViews>
  <sheetFormatPr baseColWidth="10" defaultRowHeight="12.75"/>
  <cols>
    <col min="1" max="1" width="11.42578125" style="1"/>
    <col min="2" max="2" width="3.5703125" style="1" customWidth="1"/>
    <col min="3" max="3" width="5.28515625" style="1" customWidth="1"/>
    <col min="4" max="4" width="17.5703125" style="1" bestFit="1" customWidth="1"/>
    <col min="5" max="5" width="17.5703125" style="1" customWidth="1"/>
    <col min="6" max="6" width="11" style="1" customWidth="1"/>
    <col min="7" max="7" width="18" style="1" customWidth="1"/>
    <col min="8" max="8" width="3.5703125" style="1" customWidth="1"/>
    <col min="9" max="9" width="3.140625" style="1" customWidth="1"/>
    <col min="10" max="10" width="11.42578125" style="32"/>
    <col min="11" max="16384" width="11.42578125" style="1"/>
  </cols>
  <sheetData>
    <row r="1" spans="2:11" ht="15.75">
      <c r="B1" s="2"/>
      <c r="C1" s="2" t="s">
        <v>1</v>
      </c>
      <c r="D1" s="2"/>
      <c r="E1" s="2"/>
      <c r="F1" s="2"/>
      <c r="G1" s="37">
        <v>38383</v>
      </c>
      <c r="H1" s="3"/>
    </row>
    <row r="2" spans="2:11" ht="4.5" customHeight="1">
      <c r="B2" s="4"/>
      <c r="C2" s="5"/>
      <c r="F2" s="6"/>
      <c r="G2" s="6"/>
      <c r="H2" s="6"/>
      <c r="I2" s="6"/>
    </row>
    <row r="3" spans="2:11" s="12" customFormat="1" ht="12">
      <c r="B3" s="7"/>
      <c r="C3" s="7"/>
      <c r="D3" s="7"/>
      <c r="E3" s="7"/>
      <c r="F3" s="7"/>
      <c r="G3" s="8"/>
      <c r="H3" s="8"/>
      <c r="J3" s="33"/>
    </row>
    <row r="4" spans="2:11" ht="6.75" customHeight="1">
      <c r="B4" s="9"/>
      <c r="C4" s="9"/>
      <c r="D4" s="10"/>
      <c r="E4" s="10"/>
      <c r="F4" s="11"/>
      <c r="G4" s="11"/>
      <c r="H4" s="11"/>
      <c r="I4" s="9"/>
    </row>
    <row r="5" spans="2:11" s="12" customFormat="1">
      <c r="C5" s="13"/>
      <c r="D5" s="21" t="s">
        <v>6</v>
      </c>
      <c r="E5" s="35" t="s">
        <v>0</v>
      </c>
      <c r="F5" s="35" t="s">
        <v>3</v>
      </c>
      <c r="G5" s="35" t="s">
        <v>2</v>
      </c>
      <c r="H5" s="1"/>
      <c r="I5" s="14"/>
      <c r="J5" s="33"/>
    </row>
    <row r="6" spans="2:11" ht="6.75" customHeight="1">
      <c r="B6" s="12"/>
      <c r="D6" s="15"/>
      <c r="E6" s="15"/>
      <c r="F6" s="31"/>
      <c r="G6" s="31"/>
      <c r="I6" s="14"/>
    </row>
    <row r="7" spans="2:11" ht="15.75" customHeight="1">
      <c r="C7" s="27"/>
      <c r="D7" s="30" t="s">
        <v>4</v>
      </c>
      <c r="E7" s="22">
        <v>83531</v>
      </c>
      <c r="F7" s="36">
        <f>E7/140264743</f>
        <v>5.9552385163533217E-4</v>
      </c>
      <c r="G7" s="23">
        <v>16.87</v>
      </c>
      <c r="J7" s="16"/>
      <c r="K7" s="18"/>
    </row>
    <row r="8" spans="2:11" ht="15.75" customHeight="1">
      <c r="C8" s="38"/>
      <c r="D8" s="39" t="s">
        <v>5</v>
      </c>
      <c r="E8" s="40">
        <f>123477</f>
        <v>123477</v>
      </c>
      <c r="F8" s="41">
        <f>E8/140264743</f>
        <v>8.8031387901947675E-4</v>
      </c>
      <c r="G8" s="42">
        <f>(123477*14.57)/E8</f>
        <v>14.57</v>
      </c>
      <c r="J8" s="34"/>
      <c r="K8" s="18"/>
    </row>
    <row r="9" spans="2:11" ht="11.25" customHeight="1">
      <c r="C9" s="28"/>
      <c r="D9" s="29"/>
      <c r="E9" s="29"/>
      <c r="F9" s="22"/>
      <c r="G9" s="23"/>
      <c r="J9" s="34"/>
      <c r="K9" s="26"/>
    </row>
    <row r="10" spans="2:11" ht="11.25" customHeight="1">
      <c r="C10" s="28"/>
      <c r="D10" s="29"/>
      <c r="E10" s="22"/>
      <c r="F10" s="36"/>
      <c r="G10" s="23"/>
      <c r="J10" s="34"/>
      <c r="K10" s="18"/>
    </row>
    <row r="11" spans="2:11" ht="11.25" customHeight="1">
      <c r="C11" s="28"/>
      <c r="D11" s="43" t="s">
        <v>7</v>
      </c>
      <c r="E11" s="44">
        <f>SUM(E7:E10)</f>
        <v>207008</v>
      </c>
      <c r="F11" s="45">
        <f>SUM(F7:F10)</f>
        <v>1.475837730654809E-3</v>
      </c>
      <c r="G11" s="46">
        <f>(+E7*G7+E8*G8)/E11</f>
        <v>15.498086354150566</v>
      </c>
      <c r="J11" s="34"/>
      <c r="K11" s="18"/>
    </row>
    <row r="12" spans="2:11" ht="11.25" customHeight="1">
      <c r="C12" s="28"/>
      <c r="D12" s="29"/>
      <c r="E12" s="29"/>
      <c r="F12" s="22"/>
      <c r="G12" s="23"/>
      <c r="J12" s="34"/>
      <c r="K12" s="18"/>
    </row>
    <row r="13" spans="2:11" ht="13.5">
      <c r="C13" s="19"/>
      <c r="D13" s="25"/>
      <c r="E13" s="25"/>
      <c r="F13" s="25"/>
      <c r="G13" s="20"/>
      <c r="H13" s="18"/>
      <c r="J13" s="34"/>
      <c r="K13" s="18"/>
    </row>
    <row r="14" spans="2:11" ht="13.5">
      <c r="C14" s="19"/>
      <c r="D14" s="16"/>
      <c r="E14" s="16"/>
      <c r="F14" s="16"/>
      <c r="G14" s="17"/>
      <c r="H14" s="18"/>
      <c r="J14" s="34"/>
      <c r="K14" s="18"/>
    </row>
    <row r="15" spans="2:11">
      <c r="D15" s="24"/>
      <c r="E15" s="18"/>
      <c r="F15" s="18"/>
      <c r="G15" s="18"/>
      <c r="H15" s="18"/>
      <c r="I15" s="18"/>
      <c r="J15" s="34"/>
      <c r="K15" s="18"/>
    </row>
    <row r="16" spans="2:11" ht="15.75" hidden="1">
      <c r="B16" s="2"/>
      <c r="C16" s="2" t="s">
        <v>1</v>
      </c>
      <c r="D16" s="2"/>
      <c r="E16" s="2"/>
      <c r="F16" s="2"/>
      <c r="G16" s="37">
        <v>38563</v>
      </c>
      <c r="H16" s="3"/>
      <c r="I16" s="18"/>
      <c r="J16" s="34"/>
      <c r="K16" s="18"/>
    </row>
    <row r="17" spans="2:11" ht="15.75" hidden="1">
      <c r="B17" s="4"/>
      <c r="C17" s="5"/>
      <c r="F17" s="6"/>
      <c r="G17" s="6"/>
      <c r="H17" s="6"/>
      <c r="I17" s="18"/>
      <c r="J17" s="34"/>
      <c r="K17" s="18"/>
    </row>
    <row r="18" spans="2:11" hidden="1">
      <c r="B18" s="7"/>
      <c r="C18" s="7"/>
      <c r="D18" s="7"/>
      <c r="E18" s="7"/>
      <c r="F18" s="7"/>
      <c r="G18" s="8"/>
      <c r="H18" s="8"/>
      <c r="I18" s="18"/>
      <c r="J18" s="34"/>
      <c r="K18" s="18"/>
    </row>
    <row r="19" spans="2:11" hidden="1">
      <c r="B19" s="9"/>
      <c r="C19" s="9"/>
      <c r="D19" s="10"/>
      <c r="E19" s="10"/>
      <c r="F19" s="11"/>
      <c r="G19" s="11"/>
      <c r="H19" s="11"/>
      <c r="I19" s="18"/>
      <c r="J19" s="34"/>
      <c r="K19" s="18"/>
    </row>
    <row r="20" spans="2:11" hidden="1">
      <c r="B20" s="12"/>
      <c r="C20" s="13"/>
      <c r="D20" s="21" t="s">
        <v>6</v>
      </c>
      <c r="E20" s="35" t="s">
        <v>0</v>
      </c>
      <c r="F20" s="35" t="s">
        <v>3</v>
      </c>
      <c r="G20" s="35" t="s">
        <v>2</v>
      </c>
      <c r="I20" s="18"/>
      <c r="J20" s="34"/>
      <c r="K20" s="18"/>
    </row>
    <row r="21" spans="2:11" hidden="1">
      <c r="B21" s="12"/>
      <c r="D21" s="15"/>
      <c r="E21" s="15"/>
      <c r="F21" s="31"/>
      <c r="G21" s="31"/>
      <c r="I21" s="18"/>
      <c r="J21" s="34"/>
      <c r="K21" s="18"/>
    </row>
    <row r="22" spans="2:11" hidden="1">
      <c r="C22" s="27"/>
      <c r="D22" s="30" t="s">
        <v>4</v>
      </c>
      <c r="E22" s="22">
        <v>83531</v>
      </c>
      <c r="F22" s="36">
        <f>E22/140264743</f>
        <v>5.9552385163533217E-4</v>
      </c>
      <c r="G22" s="23">
        <v>30.71</v>
      </c>
      <c r="I22" s="18"/>
      <c r="J22" s="34"/>
      <c r="K22" s="18"/>
    </row>
    <row r="23" spans="2:11" hidden="1">
      <c r="C23" s="38"/>
      <c r="D23" s="39" t="s">
        <v>5</v>
      </c>
      <c r="E23" s="40">
        <f>123477</f>
        <v>123477</v>
      </c>
      <c r="F23" s="41">
        <f>E23/140264743</f>
        <v>8.8031387901947675E-4</v>
      </c>
      <c r="G23" s="42">
        <f>(123477*14.57)/E23</f>
        <v>14.57</v>
      </c>
      <c r="I23" s="18"/>
      <c r="J23" s="34"/>
      <c r="K23" s="18"/>
    </row>
    <row r="24" spans="2:11" hidden="1">
      <c r="C24" s="28"/>
      <c r="D24" s="29"/>
      <c r="E24" s="29"/>
      <c r="F24" s="22"/>
      <c r="G24" s="23"/>
      <c r="I24" s="18"/>
      <c r="J24" s="34"/>
      <c r="K24" s="18"/>
    </row>
    <row r="25" spans="2:11" hidden="1">
      <c r="C25" s="28"/>
      <c r="D25" s="29"/>
      <c r="E25" s="22"/>
      <c r="F25" s="36"/>
      <c r="G25" s="23"/>
      <c r="I25" s="18"/>
      <c r="J25" s="34"/>
      <c r="K25" s="18"/>
    </row>
    <row r="26" spans="2:11" hidden="1">
      <c r="C26" s="28"/>
      <c r="D26" s="43" t="s">
        <v>7</v>
      </c>
      <c r="E26" s="44">
        <f>SUM(E22:E25)</f>
        <v>207008</v>
      </c>
      <c r="F26" s="45">
        <f>SUM(F22:F25)</f>
        <v>1.475837730654809E-3</v>
      </c>
      <c r="G26" s="46">
        <f>(+E22*G22+E23*G23)/E26</f>
        <v>21.082745111300049</v>
      </c>
      <c r="I26" s="18"/>
      <c r="J26" s="34"/>
      <c r="K26" s="18"/>
    </row>
    <row r="27" spans="2:11" hidden="1">
      <c r="D27" s="18"/>
      <c r="E27" s="18"/>
      <c r="F27" s="18"/>
      <c r="G27" s="18"/>
      <c r="H27" s="18"/>
      <c r="I27" s="18"/>
      <c r="J27" s="34"/>
      <c r="K27" s="18"/>
    </row>
    <row r="28" spans="2:11" hidden="1">
      <c r="D28" s="18"/>
      <c r="E28" s="18"/>
      <c r="F28" s="18"/>
      <c r="G28" s="18"/>
      <c r="H28" s="18"/>
      <c r="I28" s="18"/>
      <c r="J28" s="34"/>
      <c r="K28" s="18"/>
    </row>
    <row r="29" spans="2:11" ht="15.75" hidden="1">
      <c r="B29" s="2"/>
      <c r="C29" s="2" t="s">
        <v>1</v>
      </c>
      <c r="D29" s="2"/>
      <c r="E29" s="2"/>
      <c r="F29" s="2"/>
      <c r="G29" s="37">
        <v>38594</v>
      </c>
      <c r="H29" s="3"/>
      <c r="I29" s="18"/>
      <c r="J29" s="34"/>
      <c r="K29" s="18"/>
    </row>
    <row r="30" spans="2:11" ht="15.75" hidden="1">
      <c r="B30" s="4"/>
      <c r="C30" s="5"/>
      <c r="F30" s="6"/>
      <c r="G30" s="6"/>
      <c r="H30" s="6"/>
      <c r="I30" s="18"/>
      <c r="J30" s="34"/>
      <c r="K30" s="18"/>
    </row>
    <row r="31" spans="2:11" hidden="1">
      <c r="B31" s="7"/>
      <c r="C31" s="7"/>
      <c r="D31" s="7"/>
      <c r="E31" s="7"/>
      <c r="F31" s="7"/>
      <c r="G31" s="8"/>
      <c r="H31" s="8"/>
      <c r="I31" s="18"/>
      <c r="J31" s="34"/>
      <c r="K31" s="18"/>
    </row>
    <row r="32" spans="2:11" hidden="1">
      <c r="B32" s="9"/>
      <c r="C32" s="9"/>
      <c r="D32" s="10"/>
      <c r="E32" s="10"/>
      <c r="F32" s="11"/>
      <c r="G32" s="11"/>
      <c r="H32" s="11"/>
      <c r="I32" s="18"/>
      <c r="J32" s="34"/>
      <c r="K32" s="18"/>
    </row>
    <row r="33" spans="2:11" hidden="1">
      <c r="B33" s="12"/>
      <c r="C33" s="13"/>
      <c r="D33" s="21" t="s">
        <v>6</v>
      </c>
      <c r="E33" s="35" t="s">
        <v>0</v>
      </c>
      <c r="F33" s="35" t="s">
        <v>3</v>
      </c>
      <c r="G33" s="35" t="s">
        <v>2</v>
      </c>
      <c r="I33" s="18"/>
      <c r="J33" s="34"/>
      <c r="K33" s="18"/>
    </row>
    <row r="34" spans="2:11" hidden="1">
      <c r="B34" s="12"/>
      <c r="D34" s="15"/>
      <c r="E34" s="15"/>
      <c r="F34" s="31"/>
      <c r="G34" s="31"/>
      <c r="I34" s="18"/>
      <c r="J34" s="34"/>
      <c r="K34" s="18"/>
    </row>
    <row r="35" spans="2:11" hidden="1">
      <c r="C35" s="27"/>
      <c r="D35" s="30" t="s">
        <v>4</v>
      </c>
      <c r="E35" s="22">
        <v>83531</v>
      </c>
      <c r="F35" s="36">
        <f>E35/140264743</f>
        <v>5.9552385163533217E-4</v>
      </c>
      <c r="G35" s="23">
        <v>30.71</v>
      </c>
      <c r="I35" s="18"/>
      <c r="J35" s="34"/>
      <c r="K35" s="18"/>
    </row>
    <row r="36" spans="2:11" hidden="1">
      <c r="C36" s="38"/>
      <c r="D36" s="39" t="s">
        <v>5</v>
      </c>
      <c r="E36" s="40">
        <f>123477</f>
        <v>123477</v>
      </c>
      <c r="F36" s="41">
        <f>E36/140264743</f>
        <v>8.8031387901947675E-4</v>
      </c>
      <c r="G36" s="42">
        <f>(123477*14.57)/E36</f>
        <v>14.57</v>
      </c>
      <c r="I36" s="18"/>
      <c r="J36" s="34"/>
      <c r="K36" s="18"/>
    </row>
    <row r="37" spans="2:11" hidden="1">
      <c r="C37" s="28"/>
      <c r="D37" s="29"/>
      <c r="E37" s="29"/>
      <c r="F37" s="22"/>
      <c r="G37" s="23"/>
      <c r="I37" s="18"/>
      <c r="J37" s="34"/>
      <c r="K37" s="18"/>
    </row>
    <row r="38" spans="2:11" hidden="1">
      <c r="C38" s="28"/>
      <c r="D38" s="29"/>
      <c r="E38" s="22"/>
      <c r="F38" s="36"/>
      <c r="G38" s="23"/>
      <c r="I38" s="18"/>
      <c r="J38" s="34"/>
      <c r="K38" s="18"/>
    </row>
    <row r="39" spans="2:11" hidden="1">
      <c r="C39" s="28"/>
      <c r="D39" s="43" t="s">
        <v>7</v>
      </c>
      <c r="E39" s="44">
        <f>SUM(E35:E38)</f>
        <v>207008</v>
      </c>
      <c r="F39" s="45">
        <f>SUM(F35:F38)</f>
        <v>1.475837730654809E-3</v>
      </c>
      <c r="G39" s="46">
        <f>(+E35*G35+E36*G36)/E39</f>
        <v>21.082745111300049</v>
      </c>
      <c r="I39" s="18"/>
      <c r="J39" s="34"/>
      <c r="K39" s="18"/>
    </row>
    <row r="40" spans="2:11" hidden="1">
      <c r="D40" s="18"/>
      <c r="E40" s="18"/>
      <c r="F40" s="18"/>
      <c r="G40" s="18"/>
      <c r="H40" s="18"/>
      <c r="I40" s="18"/>
      <c r="J40" s="34"/>
      <c r="K40" s="18"/>
    </row>
    <row r="41" spans="2:11" hidden="1">
      <c r="D41" s="18"/>
      <c r="E41" s="18"/>
      <c r="F41" s="18"/>
      <c r="G41" s="18"/>
      <c r="H41" s="18"/>
      <c r="I41" s="18"/>
      <c r="J41" s="34"/>
      <c r="K41" s="18"/>
    </row>
    <row r="42" spans="2:11" ht="15.75" hidden="1">
      <c r="B42" s="2"/>
      <c r="C42" s="2" t="s">
        <v>1</v>
      </c>
      <c r="D42" s="2"/>
      <c r="E42" s="2"/>
      <c r="F42" s="2"/>
      <c r="G42" s="37">
        <v>38625</v>
      </c>
      <c r="H42" s="3"/>
      <c r="I42" s="18"/>
      <c r="J42" s="34"/>
      <c r="K42" s="18"/>
    </row>
    <row r="43" spans="2:11" ht="15.75" hidden="1">
      <c r="B43" s="4"/>
      <c r="C43" s="5"/>
      <c r="F43" s="6"/>
      <c r="G43" s="6"/>
      <c r="H43" s="6"/>
      <c r="I43" s="18"/>
      <c r="J43" s="34"/>
      <c r="K43" s="18"/>
    </row>
    <row r="44" spans="2:11" hidden="1">
      <c r="B44" s="7"/>
      <c r="C44" s="7"/>
      <c r="D44" s="7"/>
      <c r="E44" s="7"/>
      <c r="F44" s="7"/>
      <c r="G44" s="8"/>
      <c r="H44" s="8"/>
      <c r="I44" s="18"/>
      <c r="J44" s="34"/>
      <c r="K44" s="18"/>
    </row>
    <row r="45" spans="2:11" hidden="1">
      <c r="B45" s="9"/>
      <c r="C45" s="9"/>
      <c r="D45" s="10"/>
      <c r="E45" s="10"/>
      <c r="F45" s="11"/>
      <c r="G45" s="11"/>
      <c r="H45" s="11"/>
      <c r="I45" s="18"/>
      <c r="J45" s="34"/>
      <c r="K45" s="18"/>
    </row>
    <row r="46" spans="2:11" hidden="1">
      <c r="B46" s="12"/>
      <c r="C46" s="13"/>
      <c r="D46" s="21" t="s">
        <v>6</v>
      </c>
      <c r="E46" s="35" t="s">
        <v>0</v>
      </c>
      <c r="F46" s="35" t="s">
        <v>3</v>
      </c>
      <c r="G46" s="35" t="s">
        <v>2</v>
      </c>
      <c r="I46" s="18"/>
      <c r="J46" s="34"/>
      <c r="K46" s="18"/>
    </row>
    <row r="47" spans="2:11" hidden="1">
      <c r="B47" s="12"/>
      <c r="D47" s="15"/>
      <c r="E47" s="15"/>
      <c r="F47" s="31"/>
      <c r="G47" s="31"/>
      <c r="I47" s="18"/>
      <c r="J47" s="34"/>
      <c r="K47" s="18"/>
    </row>
    <row r="48" spans="2:11" hidden="1">
      <c r="C48" s="27"/>
      <c r="D48" s="30" t="s">
        <v>4</v>
      </c>
      <c r="E48" s="22">
        <v>83531</v>
      </c>
      <c r="F48" s="36">
        <f>E48/140264743</f>
        <v>5.9552385163533217E-4</v>
      </c>
      <c r="G48" s="23">
        <v>30.71</v>
      </c>
      <c r="I48" s="18"/>
      <c r="J48" s="34"/>
      <c r="K48" s="18"/>
    </row>
    <row r="49" spans="2:11" hidden="1">
      <c r="C49" s="38"/>
      <c r="D49" s="39" t="s">
        <v>5</v>
      </c>
      <c r="E49" s="40">
        <f>123477</f>
        <v>123477</v>
      </c>
      <c r="F49" s="41">
        <f>E49/140264743</f>
        <v>8.8031387901947675E-4</v>
      </c>
      <c r="G49" s="42">
        <f>(123477*14.57)/E49</f>
        <v>14.57</v>
      </c>
      <c r="I49" s="18"/>
      <c r="J49" s="34"/>
      <c r="K49" s="18"/>
    </row>
    <row r="50" spans="2:11" hidden="1">
      <c r="C50" s="28"/>
      <c r="D50" s="29"/>
      <c r="E50" s="29"/>
      <c r="F50" s="22"/>
      <c r="G50" s="23"/>
      <c r="I50" s="18"/>
      <c r="J50" s="34"/>
      <c r="K50" s="18"/>
    </row>
    <row r="51" spans="2:11" hidden="1">
      <c r="C51" s="28"/>
      <c r="D51" s="29"/>
      <c r="E51" s="22"/>
      <c r="F51" s="36"/>
      <c r="G51" s="23"/>
      <c r="I51" s="18"/>
      <c r="J51" s="34"/>
      <c r="K51" s="18"/>
    </row>
    <row r="52" spans="2:11" hidden="1">
      <c r="C52" s="28"/>
      <c r="D52" s="43" t="s">
        <v>7</v>
      </c>
      <c r="E52" s="44">
        <f>SUM(E48:E51)</f>
        <v>207008</v>
      </c>
      <c r="F52" s="45">
        <f>SUM(F48:F51)</f>
        <v>1.475837730654809E-3</v>
      </c>
      <c r="G52" s="46">
        <f>(+E48*G48+E49*G49)/E52</f>
        <v>21.082745111300049</v>
      </c>
      <c r="I52" s="18"/>
      <c r="J52" s="34"/>
      <c r="K52" s="18"/>
    </row>
    <row r="53" spans="2:11" hidden="1">
      <c r="D53" s="18"/>
      <c r="E53" s="18"/>
      <c r="F53" s="18"/>
      <c r="G53" s="18"/>
      <c r="H53" s="18"/>
      <c r="I53" s="18"/>
      <c r="J53" s="34"/>
      <c r="K53" s="18"/>
    </row>
    <row r="54" spans="2:11">
      <c r="D54" s="18"/>
      <c r="E54" s="18"/>
      <c r="F54" s="18"/>
      <c r="G54" s="18"/>
      <c r="H54" s="18"/>
      <c r="I54" s="18"/>
      <c r="J54" s="34"/>
      <c r="K54" s="18"/>
    </row>
    <row r="55" spans="2:11" ht="15.75">
      <c r="B55" s="2"/>
      <c r="C55" s="2" t="s">
        <v>1</v>
      </c>
      <c r="D55" s="2"/>
      <c r="E55" s="2"/>
      <c r="F55" s="2"/>
      <c r="G55" s="37">
        <v>38411</v>
      </c>
      <c r="H55" s="3"/>
      <c r="I55" s="18"/>
      <c r="J55" s="34"/>
      <c r="K55" s="18"/>
    </row>
    <row r="56" spans="2:11" ht="15.75">
      <c r="B56" s="4"/>
      <c r="C56" s="5"/>
      <c r="F56" s="6"/>
      <c r="G56" s="6"/>
      <c r="H56" s="6"/>
      <c r="I56" s="18"/>
      <c r="J56" s="34"/>
      <c r="K56" s="18"/>
    </row>
    <row r="57" spans="2:11">
      <c r="B57" s="7"/>
      <c r="C57" s="7"/>
      <c r="D57" s="7"/>
      <c r="E57" s="7"/>
      <c r="F57" s="7"/>
      <c r="G57" s="8"/>
      <c r="H57" s="8"/>
      <c r="I57" s="18"/>
      <c r="J57" s="34"/>
      <c r="K57" s="18"/>
    </row>
    <row r="58" spans="2:11">
      <c r="B58" s="9"/>
      <c r="C58" s="9"/>
      <c r="D58" s="10"/>
      <c r="E58" s="10"/>
      <c r="F58" s="11"/>
      <c r="G58" s="11"/>
      <c r="H58" s="11"/>
      <c r="I58" s="18"/>
      <c r="J58" s="34"/>
      <c r="K58" s="18"/>
    </row>
    <row r="59" spans="2:11">
      <c r="B59" s="12"/>
      <c r="C59" s="13"/>
      <c r="D59" s="21" t="s">
        <v>6</v>
      </c>
      <c r="E59" s="35" t="s">
        <v>0</v>
      </c>
      <c r="F59" s="35" t="s">
        <v>3</v>
      </c>
      <c r="G59" s="35" t="s">
        <v>2</v>
      </c>
      <c r="I59" s="18"/>
      <c r="J59" s="34"/>
      <c r="K59" s="18"/>
    </row>
    <row r="60" spans="2:11">
      <c r="B60" s="12"/>
      <c r="D60" s="15"/>
      <c r="E60" s="15"/>
      <c r="F60" s="31"/>
      <c r="G60" s="31"/>
      <c r="I60" s="18"/>
      <c r="J60" s="34"/>
      <c r="K60" s="18"/>
    </row>
    <row r="61" spans="2:11">
      <c r="C61" s="27"/>
      <c r="D61" s="30" t="s">
        <v>4</v>
      </c>
      <c r="E61" s="22">
        <v>83531</v>
      </c>
      <c r="F61" s="36">
        <f>E61/140264743</f>
        <v>5.9552385163533217E-4</v>
      </c>
      <c r="G61" s="23">
        <v>18.7</v>
      </c>
      <c r="I61" s="18"/>
      <c r="J61" s="34"/>
      <c r="K61" s="18"/>
    </row>
    <row r="62" spans="2:11">
      <c r="C62" s="38"/>
      <c r="D62" s="39" t="s">
        <v>5</v>
      </c>
      <c r="E62" s="40">
        <f>123477</f>
        <v>123477</v>
      </c>
      <c r="F62" s="41">
        <f>E62/140264743</f>
        <v>8.8031387901947675E-4</v>
      </c>
      <c r="G62" s="42">
        <f>(123477*14.57)/E62</f>
        <v>14.57</v>
      </c>
      <c r="I62" s="18"/>
      <c r="J62" s="34"/>
      <c r="K62" s="18"/>
    </row>
    <row r="63" spans="2:11">
      <c r="C63" s="28"/>
      <c r="D63" s="29"/>
      <c r="E63" s="29"/>
      <c r="F63" s="22"/>
      <c r="G63" s="23"/>
      <c r="I63" s="18"/>
      <c r="J63" s="34"/>
      <c r="K63" s="18"/>
    </row>
    <row r="64" spans="2:11">
      <c r="C64" s="28"/>
      <c r="D64" s="29"/>
      <c r="E64" s="22"/>
      <c r="F64" s="36"/>
      <c r="G64" s="23"/>
      <c r="I64" s="18"/>
      <c r="J64" s="34"/>
      <c r="K64" s="18"/>
    </row>
    <row r="65" spans="2:11">
      <c r="C65" s="28"/>
      <c r="D65" s="43" t="s">
        <v>7</v>
      </c>
      <c r="E65" s="44">
        <f>SUM(E61:E64)</f>
        <v>207008</v>
      </c>
      <c r="F65" s="45">
        <f>SUM(F61:F64)</f>
        <v>1.475837730654809E-3</v>
      </c>
      <c r="G65" s="46">
        <f>(+E61*G61+E62*G62)/E65</f>
        <v>16.23652027940949</v>
      </c>
      <c r="I65" s="18"/>
      <c r="J65" s="34"/>
      <c r="K65" s="18"/>
    </row>
    <row r="66" spans="2:11">
      <c r="D66" s="18"/>
      <c r="E66" s="18"/>
      <c r="F66" s="18"/>
      <c r="G66" s="18"/>
      <c r="H66" s="18"/>
      <c r="I66" s="18"/>
      <c r="J66" s="34"/>
      <c r="K66" s="18"/>
    </row>
    <row r="67" spans="2:11">
      <c r="D67" s="18"/>
      <c r="E67" s="18"/>
      <c r="F67" s="18"/>
      <c r="G67" s="18"/>
      <c r="H67" s="18"/>
      <c r="I67" s="18"/>
      <c r="J67" s="34"/>
      <c r="K67" s="18"/>
    </row>
    <row r="68" spans="2:11">
      <c r="D68" s="18"/>
      <c r="E68" s="18"/>
      <c r="F68" s="18"/>
      <c r="G68" s="18"/>
      <c r="H68" s="18"/>
      <c r="I68" s="18"/>
      <c r="J68" s="34"/>
      <c r="K68" s="18"/>
    </row>
    <row r="69" spans="2:11" ht="15.75">
      <c r="B69" s="2"/>
      <c r="C69" s="2" t="s">
        <v>1</v>
      </c>
      <c r="D69" s="2"/>
      <c r="E69" s="2"/>
      <c r="F69" s="2"/>
      <c r="G69" s="37">
        <v>38442</v>
      </c>
      <c r="H69" s="3"/>
      <c r="I69" s="18"/>
      <c r="J69" s="34"/>
      <c r="K69" s="18"/>
    </row>
    <row r="70" spans="2:11" ht="15.75">
      <c r="B70" s="4"/>
      <c r="C70" s="5"/>
      <c r="F70" s="6"/>
      <c r="G70" s="6"/>
      <c r="H70" s="6"/>
      <c r="I70" s="18"/>
      <c r="J70" s="34"/>
      <c r="K70" s="18"/>
    </row>
    <row r="71" spans="2:11">
      <c r="B71" s="7"/>
      <c r="C71" s="7"/>
      <c r="D71" s="7"/>
      <c r="E71" s="7"/>
      <c r="F71" s="7"/>
      <c r="G71" s="8"/>
      <c r="H71" s="8"/>
      <c r="I71" s="18"/>
      <c r="J71" s="34"/>
      <c r="K71" s="18"/>
    </row>
    <row r="72" spans="2:11">
      <c r="B72" s="9"/>
      <c r="C72" s="9"/>
      <c r="D72" s="10"/>
      <c r="E72" s="10"/>
      <c r="F72" s="11"/>
      <c r="G72" s="11"/>
      <c r="H72" s="11"/>
      <c r="I72" s="18"/>
      <c r="J72" s="34"/>
      <c r="K72" s="18"/>
    </row>
    <row r="73" spans="2:11">
      <c r="B73" s="12"/>
      <c r="C73" s="13"/>
      <c r="D73" s="21" t="s">
        <v>6</v>
      </c>
      <c r="E73" s="35" t="s">
        <v>0</v>
      </c>
      <c r="F73" s="35" t="s">
        <v>3</v>
      </c>
      <c r="G73" s="35" t="s">
        <v>2</v>
      </c>
      <c r="I73" s="18"/>
      <c r="J73" s="34"/>
      <c r="K73" s="18"/>
    </row>
    <row r="74" spans="2:11">
      <c r="B74" s="12"/>
      <c r="D74" s="15"/>
      <c r="E74" s="15"/>
      <c r="F74" s="31"/>
      <c r="G74" s="31"/>
      <c r="I74" s="18"/>
      <c r="J74" s="34"/>
      <c r="K74" s="18"/>
    </row>
    <row r="75" spans="2:11">
      <c r="C75" s="27"/>
      <c r="D75" s="30" t="s">
        <v>4</v>
      </c>
      <c r="E75" s="22">
        <v>83531</v>
      </c>
      <c r="F75" s="36">
        <f>E75/140264743</f>
        <v>5.9552385163533217E-4</v>
      </c>
      <c r="G75" s="23">
        <v>20.11</v>
      </c>
      <c r="I75" s="18"/>
      <c r="J75" s="34"/>
      <c r="K75" s="18"/>
    </row>
    <row r="76" spans="2:11">
      <c r="C76" s="38"/>
      <c r="D76" s="39" t="s">
        <v>5</v>
      </c>
      <c r="E76" s="40">
        <f>123477</f>
        <v>123477</v>
      </c>
      <c r="F76" s="41">
        <f>E76/140264743</f>
        <v>8.8031387901947675E-4</v>
      </c>
      <c r="G76" s="42">
        <f>(123477*14.57)/E76</f>
        <v>14.57</v>
      </c>
      <c r="I76" s="18"/>
      <c r="J76" s="34"/>
      <c r="K76" s="18"/>
    </row>
    <row r="77" spans="2:11">
      <c r="C77" s="28"/>
      <c r="D77" s="29"/>
      <c r="E77" s="29"/>
      <c r="F77" s="22"/>
      <c r="G77" s="23"/>
      <c r="I77" s="18"/>
      <c r="J77" s="34"/>
      <c r="K77" s="18"/>
    </row>
    <row r="78" spans="2:11">
      <c r="C78" s="28"/>
      <c r="D78" s="29"/>
      <c r="E78" s="22"/>
      <c r="F78" s="36"/>
      <c r="G78" s="23"/>
      <c r="I78" s="18"/>
      <c r="J78" s="34"/>
      <c r="K78" s="18"/>
    </row>
    <row r="79" spans="2:11">
      <c r="C79" s="28"/>
      <c r="D79" s="43" t="s">
        <v>7</v>
      </c>
      <c r="E79" s="44">
        <f>SUM(E75:E78)</f>
        <v>207008</v>
      </c>
      <c r="F79" s="45">
        <f>SUM(F75:F78)</f>
        <v>1.475837730654809E-3</v>
      </c>
      <c r="G79" s="46">
        <f>(+E75*G75+E76*G76)/E79</f>
        <v>16.805477566084402</v>
      </c>
      <c r="I79" s="18"/>
      <c r="J79" s="34"/>
      <c r="K79" s="18"/>
    </row>
    <row r="80" spans="2:11">
      <c r="D80" s="18"/>
      <c r="E80" s="18"/>
      <c r="F80" s="18"/>
      <c r="G80" s="18"/>
      <c r="H80" s="18"/>
      <c r="I80" s="18"/>
      <c r="J80" s="34"/>
      <c r="K80" s="18"/>
    </row>
    <row r="81" spans="2:11" ht="15.75">
      <c r="B81" s="2"/>
      <c r="C81" s="2" t="s">
        <v>1</v>
      </c>
      <c r="D81" s="2"/>
      <c r="E81" s="2"/>
      <c r="F81" s="2"/>
      <c r="G81" s="37">
        <v>38472</v>
      </c>
      <c r="H81" s="3"/>
      <c r="I81" s="18"/>
      <c r="J81" s="34"/>
      <c r="K81" s="18"/>
    </row>
    <row r="82" spans="2:11" ht="15.75">
      <c r="B82" s="4"/>
      <c r="C82" s="5"/>
      <c r="F82" s="6"/>
      <c r="G82" s="6"/>
      <c r="H82" s="6"/>
      <c r="I82" s="18"/>
      <c r="J82" s="34"/>
      <c r="K82" s="18"/>
    </row>
    <row r="83" spans="2:11">
      <c r="B83" s="7"/>
      <c r="C83" s="7"/>
      <c r="D83" s="7"/>
      <c r="E83" s="7"/>
      <c r="F83" s="7"/>
      <c r="G83" s="8"/>
      <c r="H83" s="8"/>
      <c r="I83" s="18"/>
      <c r="J83" s="34"/>
      <c r="K83" s="18"/>
    </row>
    <row r="84" spans="2:11">
      <c r="B84" s="9"/>
      <c r="C84" s="9"/>
      <c r="D84" s="10"/>
      <c r="E84" s="10"/>
      <c r="F84" s="11"/>
      <c r="G84" s="11"/>
      <c r="H84" s="11"/>
      <c r="I84" s="18"/>
      <c r="J84" s="34"/>
      <c r="K84" s="18"/>
    </row>
    <row r="85" spans="2:11">
      <c r="B85" s="12"/>
      <c r="C85" s="13"/>
      <c r="D85" s="21" t="s">
        <v>6</v>
      </c>
      <c r="E85" s="35" t="s">
        <v>0</v>
      </c>
      <c r="F85" s="35" t="s">
        <v>3</v>
      </c>
      <c r="G85" s="35" t="s">
        <v>2</v>
      </c>
      <c r="I85" s="18"/>
      <c r="J85" s="34"/>
      <c r="K85" s="18"/>
    </row>
    <row r="86" spans="2:11">
      <c r="B86" s="12"/>
      <c r="D86" s="15"/>
      <c r="E86" s="15"/>
      <c r="F86" s="31"/>
      <c r="G86" s="31"/>
      <c r="I86" s="18"/>
      <c r="J86" s="34"/>
      <c r="K86" s="18"/>
    </row>
    <row r="87" spans="2:11">
      <c r="C87" s="27"/>
      <c r="D87" s="30" t="s">
        <v>4</v>
      </c>
      <c r="E87" s="22">
        <v>83531</v>
      </c>
      <c r="F87" s="36">
        <f>E87/140264743</f>
        <v>5.9552385163533217E-4</v>
      </c>
      <c r="G87" s="23">
        <v>20.11</v>
      </c>
      <c r="I87" s="18"/>
      <c r="J87" s="34"/>
      <c r="K87" s="18"/>
    </row>
    <row r="88" spans="2:11">
      <c r="C88" s="38"/>
      <c r="D88" s="39" t="s">
        <v>5</v>
      </c>
      <c r="E88" s="40">
        <f>123477</f>
        <v>123477</v>
      </c>
      <c r="F88" s="41">
        <f>E88/140264743</f>
        <v>8.8031387901947675E-4</v>
      </c>
      <c r="G88" s="42">
        <f>(123477*14.57)/E88</f>
        <v>14.57</v>
      </c>
      <c r="I88" s="18"/>
      <c r="J88" s="34"/>
      <c r="K88" s="18"/>
    </row>
    <row r="89" spans="2:11">
      <c r="C89" s="28"/>
      <c r="D89" s="29"/>
      <c r="E89" s="29"/>
      <c r="F89" s="22"/>
      <c r="G89" s="23"/>
      <c r="I89" s="18"/>
      <c r="J89" s="34"/>
      <c r="K89" s="18"/>
    </row>
    <row r="90" spans="2:11">
      <c r="C90" s="28"/>
      <c r="D90" s="29"/>
      <c r="E90" s="22"/>
      <c r="F90" s="36"/>
      <c r="G90" s="23"/>
      <c r="I90" s="18"/>
      <c r="J90" s="34"/>
      <c r="K90" s="18"/>
    </row>
    <row r="91" spans="2:11">
      <c r="C91" s="28"/>
      <c r="D91" s="43" t="s">
        <v>7</v>
      </c>
      <c r="E91" s="44">
        <f>SUM(E87:E90)</f>
        <v>207008</v>
      </c>
      <c r="F91" s="45">
        <f>SUM(F87:F90)</f>
        <v>1.475837730654809E-3</v>
      </c>
      <c r="G91" s="46">
        <f>(+E87*G87+E88*G88)/E91</f>
        <v>16.805477566084402</v>
      </c>
      <c r="I91" s="18"/>
      <c r="J91" s="34"/>
      <c r="K91" s="18"/>
    </row>
    <row r="92" spans="2:11">
      <c r="D92" s="18"/>
      <c r="E92" s="18"/>
      <c r="F92" s="18"/>
      <c r="G92" s="18"/>
      <c r="H92" s="18"/>
      <c r="I92" s="18"/>
      <c r="J92" s="34"/>
      <c r="K92" s="18"/>
    </row>
    <row r="93" spans="2:11" ht="15.75">
      <c r="B93" s="2"/>
      <c r="C93" s="2" t="s">
        <v>1</v>
      </c>
      <c r="D93" s="2"/>
      <c r="E93" s="2"/>
      <c r="F93" s="2"/>
      <c r="G93" s="37">
        <v>38503</v>
      </c>
      <c r="H93" s="3"/>
      <c r="I93" s="18"/>
      <c r="J93" s="34"/>
      <c r="K93" s="18"/>
    </row>
    <row r="94" spans="2:11" ht="15.75">
      <c r="B94" s="4"/>
      <c r="C94" s="5"/>
      <c r="F94" s="6"/>
      <c r="G94" s="6"/>
      <c r="H94" s="6"/>
      <c r="I94" s="18"/>
      <c r="J94" s="34"/>
      <c r="K94" s="18"/>
    </row>
    <row r="95" spans="2:11">
      <c r="B95" s="7"/>
      <c r="C95" s="7"/>
      <c r="D95" s="7"/>
      <c r="E95" s="7"/>
      <c r="F95" s="7"/>
      <c r="G95" s="8"/>
      <c r="H95" s="8"/>
      <c r="I95" s="18"/>
      <c r="J95" s="34"/>
      <c r="K95" s="18"/>
    </row>
    <row r="96" spans="2:11">
      <c r="B96" s="9"/>
      <c r="C96" s="9"/>
      <c r="D96" s="10"/>
      <c r="E96" s="10"/>
      <c r="F96" s="11"/>
      <c r="G96" s="11"/>
      <c r="H96" s="11"/>
      <c r="I96" s="18"/>
      <c r="J96" s="34"/>
      <c r="K96" s="18"/>
    </row>
    <row r="97" spans="2:11">
      <c r="B97" s="12"/>
      <c r="C97" s="13"/>
      <c r="D97" s="21" t="s">
        <v>6</v>
      </c>
      <c r="E97" s="35" t="s">
        <v>0</v>
      </c>
      <c r="F97" s="35" t="s">
        <v>3</v>
      </c>
      <c r="G97" s="35" t="s">
        <v>2</v>
      </c>
      <c r="I97" s="18"/>
      <c r="J97" s="34"/>
      <c r="K97" s="18"/>
    </row>
    <row r="98" spans="2:11">
      <c r="B98" s="12"/>
      <c r="D98" s="15"/>
      <c r="E98" s="15"/>
      <c r="F98" s="31"/>
      <c r="G98" s="31"/>
      <c r="I98" s="18"/>
      <c r="J98" s="34"/>
      <c r="K98" s="18"/>
    </row>
    <row r="99" spans="2:11">
      <c r="C99" s="27"/>
      <c r="D99" s="30" t="s">
        <v>4</v>
      </c>
      <c r="E99" s="22">
        <v>83531</v>
      </c>
      <c r="F99" s="36">
        <f>E99/140264743</f>
        <v>5.9552385163533217E-4</v>
      </c>
      <c r="G99" s="23">
        <v>20.11</v>
      </c>
      <c r="I99" s="18"/>
      <c r="J99" s="34"/>
      <c r="K99" s="18"/>
    </row>
    <row r="100" spans="2:11">
      <c r="C100" s="38"/>
      <c r="D100" s="39" t="s">
        <v>5</v>
      </c>
      <c r="E100" s="40">
        <f>123477</f>
        <v>123477</v>
      </c>
      <c r="F100" s="41">
        <f>E100/140264743</f>
        <v>8.8031387901947675E-4</v>
      </c>
      <c r="G100" s="42">
        <f>(123477*14.57)/E100</f>
        <v>14.57</v>
      </c>
      <c r="I100" s="18"/>
      <c r="J100" s="34"/>
      <c r="K100" s="18"/>
    </row>
    <row r="101" spans="2:11">
      <c r="C101" s="28"/>
      <c r="D101" s="29"/>
      <c r="E101" s="29"/>
      <c r="F101" s="22"/>
      <c r="G101" s="23"/>
      <c r="I101" s="18"/>
      <c r="J101" s="34"/>
      <c r="K101" s="18"/>
    </row>
    <row r="102" spans="2:11">
      <c r="C102" s="28"/>
      <c r="D102" s="29"/>
      <c r="E102" s="22"/>
      <c r="F102" s="36"/>
      <c r="G102" s="23"/>
      <c r="I102" s="18"/>
      <c r="J102" s="34"/>
      <c r="K102" s="18"/>
    </row>
    <row r="103" spans="2:11">
      <c r="C103" s="28"/>
      <c r="D103" s="43" t="s">
        <v>7</v>
      </c>
      <c r="E103" s="44">
        <f>SUM(E99:E102)</f>
        <v>207008</v>
      </c>
      <c r="F103" s="45">
        <f>SUM(F99:F102)</f>
        <v>1.475837730654809E-3</v>
      </c>
      <c r="G103" s="46">
        <f>(+E99*G99+E100*G100)/E103</f>
        <v>16.805477566084402</v>
      </c>
      <c r="I103" s="18"/>
      <c r="J103" s="34"/>
      <c r="K103" s="18"/>
    </row>
    <row r="104" spans="2:11">
      <c r="D104" s="18"/>
      <c r="E104" s="18"/>
      <c r="F104" s="18"/>
      <c r="G104" s="18"/>
      <c r="H104" s="18"/>
      <c r="I104" s="18"/>
      <c r="J104" s="34"/>
      <c r="K104" s="18"/>
    </row>
    <row r="105" spans="2:11" ht="15.75">
      <c r="B105" s="2"/>
      <c r="C105" s="2" t="s">
        <v>1</v>
      </c>
      <c r="D105" s="2"/>
      <c r="E105" s="2"/>
      <c r="F105" s="2"/>
      <c r="G105" s="37">
        <v>38533</v>
      </c>
      <c r="H105" s="3"/>
      <c r="I105" s="18"/>
      <c r="J105" s="34"/>
      <c r="K105" s="18"/>
    </row>
    <row r="106" spans="2:11" ht="15.75">
      <c r="B106" s="4"/>
      <c r="C106" s="5"/>
      <c r="F106" s="6"/>
      <c r="G106" s="6"/>
      <c r="H106" s="6"/>
      <c r="I106" s="18"/>
      <c r="J106" s="34"/>
      <c r="K106" s="18"/>
    </row>
    <row r="107" spans="2:11">
      <c r="B107" s="7"/>
      <c r="C107" s="7"/>
      <c r="D107" s="7"/>
      <c r="E107" s="7"/>
      <c r="F107" s="7"/>
      <c r="G107" s="8"/>
      <c r="H107" s="8"/>
      <c r="I107" s="18"/>
      <c r="J107" s="34"/>
      <c r="K107" s="18"/>
    </row>
    <row r="108" spans="2:11">
      <c r="B108" s="9"/>
      <c r="C108" s="9"/>
      <c r="D108" s="10"/>
      <c r="E108" s="10"/>
      <c r="F108" s="11"/>
      <c r="G108" s="11"/>
      <c r="H108" s="11"/>
      <c r="I108" s="18"/>
      <c r="J108" s="34"/>
      <c r="K108" s="18"/>
    </row>
    <row r="109" spans="2:11">
      <c r="B109" s="12"/>
      <c r="C109" s="13"/>
      <c r="D109" s="21" t="s">
        <v>6</v>
      </c>
      <c r="E109" s="35" t="s">
        <v>0</v>
      </c>
      <c r="F109" s="35" t="s">
        <v>3</v>
      </c>
      <c r="G109" s="35" t="s">
        <v>2</v>
      </c>
      <c r="I109" s="18"/>
      <c r="J109" s="34"/>
      <c r="K109" s="18"/>
    </row>
    <row r="110" spans="2:11">
      <c r="B110" s="12"/>
      <c r="D110" s="15"/>
      <c r="E110" s="15"/>
      <c r="F110" s="31"/>
      <c r="G110" s="31"/>
      <c r="I110" s="18"/>
      <c r="J110" s="34"/>
      <c r="K110" s="18"/>
    </row>
    <row r="111" spans="2:11">
      <c r="C111" s="27"/>
      <c r="D111" s="30" t="s">
        <v>4</v>
      </c>
      <c r="E111" s="22">
        <v>83531</v>
      </c>
      <c r="F111" s="36">
        <f>E111/140264743</f>
        <v>5.9552385163533217E-4</v>
      </c>
      <c r="G111" s="23">
        <v>22.43</v>
      </c>
      <c r="I111" s="18"/>
      <c r="J111" s="34"/>
      <c r="K111" s="18"/>
    </row>
    <row r="112" spans="2:11">
      <c r="C112" s="38"/>
      <c r="D112" s="39" t="s">
        <v>5</v>
      </c>
      <c r="E112" s="40">
        <f>123477</f>
        <v>123477</v>
      </c>
      <c r="F112" s="41">
        <f>E112/140264743</f>
        <v>8.8031387901947675E-4</v>
      </c>
      <c r="G112" s="42">
        <f>(123477*14.57)/E112</f>
        <v>14.57</v>
      </c>
      <c r="I112" s="18"/>
      <c r="J112" s="34"/>
      <c r="K112" s="18"/>
    </row>
    <row r="113" spans="2:11">
      <c r="D113" s="18"/>
      <c r="E113" s="18"/>
      <c r="F113" s="18"/>
      <c r="G113" s="18"/>
      <c r="H113" s="18"/>
      <c r="I113" s="18"/>
      <c r="J113" s="34"/>
      <c r="K113" s="18"/>
    </row>
    <row r="114" spans="2:11">
      <c r="D114" s="18"/>
      <c r="E114" s="18"/>
      <c r="F114" s="18"/>
      <c r="G114" s="18"/>
      <c r="H114" s="18"/>
      <c r="I114" s="18"/>
      <c r="J114" s="34"/>
      <c r="K114" s="18"/>
    </row>
    <row r="115" spans="2:11">
      <c r="D115" s="43" t="s">
        <v>7</v>
      </c>
      <c r="E115" s="44">
        <f>SUM(E111:E114)</f>
        <v>207008</v>
      </c>
      <c r="F115" s="45">
        <f>SUM(F111:F114)</f>
        <v>1.475837730654809E-3</v>
      </c>
      <c r="G115" s="46">
        <f>(+E111*G111+E112*G112)/E115</f>
        <v>17.741634236358017</v>
      </c>
      <c r="H115" s="18"/>
      <c r="I115" s="18"/>
      <c r="J115" s="34"/>
      <c r="K115" s="18"/>
    </row>
    <row r="116" spans="2:11">
      <c r="D116" s="18"/>
      <c r="E116" s="18"/>
      <c r="F116" s="18"/>
      <c r="G116" s="18"/>
      <c r="H116" s="18"/>
      <c r="I116" s="18"/>
      <c r="J116" s="34"/>
      <c r="K116" s="18"/>
    </row>
    <row r="117" spans="2:11" ht="15.75">
      <c r="B117" s="2"/>
      <c r="C117" s="2" t="s">
        <v>1</v>
      </c>
      <c r="D117" s="2"/>
      <c r="E117" s="2"/>
      <c r="F117" s="2"/>
      <c r="G117" s="37">
        <v>38564</v>
      </c>
      <c r="H117" s="3"/>
      <c r="I117" s="18"/>
      <c r="J117" s="34"/>
      <c r="K117" s="18"/>
    </row>
    <row r="118" spans="2:11" ht="15.75">
      <c r="B118" s="4"/>
      <c r="C118" s="5"/>
      <c r="F118" s="6"/>
      <c r="G118" s="6"/>
      <c r="H118" s="6"/>
      <c r="I118" s="18"/>
      <c r="J118" s="34"/>
      <c r="K118" s="18"/>
    </row>
    <row r="119" spans="2:11">
      <c r="B119" s="7"/>
      <c r="C119" s="7"/>
      <c r="D119" s="7"/>
      <c r="E119" s="7"/>
      <c r="F119" s="7"/>
      <c r="G119" s="8"/>
      <c r="H119" s="8"/>
      <c r="I119" s="18"/>
      <c r="J119" s="34"/>
      <c r="K119" s="18"/>
    </row>
    <row r="120" spans="2:11">
      <c r="B120" s="9"/>
      <c r="C120" s="9"/>
      <c r="D120" s="10"/>
      <c r="E120" s="10"/>
      <c r="F120" s="11"/>
      <c r="G120" s="11"/>
      <c r="H120" s="11"/>
      <c r="I120" s="18"/>
      <c r="J120" s="34"/>
      <c r="K120" s="18"/>
    </row>
    <row r="121" spans="2:11">
      <c r="B121" s="12"/>
      <c r="C121" s="13"/>
      <c r="D121" s="21" t="s">
        <v>6</v>
      </c>
      <c r="E121" s="35" t="s">
        <v>0</v>
      </c>
      <c r="F121" s="35" t="s">
        <v>3</v>
      </c>
      <c r="G121" s="35" t="s">
        <v>2</v>
      </c>
      <c r="I121" s="18"/>
      <c r="J121" s="34"/>
      <c r="K121" s="18"/>
    </row>
    <row r="122" spans="2:11">
      <c r="B122" s="12"/>
      <c r="D122" s="15"/>
      <c r="E122" s="15"/>
      <c r="F122" s="31"/>
      <c r="G122" s="31"/>
      <c r="I122" s="18"/>
      <c r="J122" s="34"/>
      <c r="K122" s="18"/>
    </row>
    <row r="123" spans="2:11">
      <c r="C123" s="27"/>
      <c r="D123" s="30" t="s">
        <v>4</v>
      </c>
      <c r="E123" s="22">
        <v>83531</v>
      </c>
      <c r="F123" s="36">
        <f>E123/140264743</f>
        <v>5.9552385163533217E-4</v>
      </c>
      <c r="G123" s="23">
        <v>30.71</v>
      </c>
      <c r="I123" s="18"/>
      <c r="J123" s="34"/>
      <c r="K123" s="18"/>
    </row>
    <row r="124" spans="2:11">
      <c r="C124" s="38"/>
      <c r="D124" s="39" t="s">
        <v>5</v>
      </c>
      <c r="E124" s="40">
        <f>123477</f>
        <v>123477</v>
      </c>
      <c r="F124" s="41">
        <f>E124/140264743</f>
        <v>8.8031387901947675E-4</v>
      </c>
      <c r="G124" s="42">
        <f>(123477*14.57)/E124</f>
        <v>14.57</v>
      </c>
      <c r="I124" s="18"/>
      <c r="J124" s="34"/>
      <c r="K124" s="18"/>
    </row>
    <row r="125" spans="2:11">
      <c r="D125" s="18"/>
      <c r="E125" s="18"/>
      <c r="F125" s="18"/>
      <c r="G125" s="18"/>
      <c r="H125" s="18"/>
      <c r="I125" s="18"/>
      <c r="J125" s="34"/>
      <c r="K125" s="18"/>
    </row>
    <row r="126" spans="2:11">
      <c r="D126" s="18"/>
      <c r="E126" s="18"/>
      <c r="F126" s="18"/>
      <c r="G126" s="18"/>
      <c r="H126" s="18"/>
      <c r="I126" s="18"/>
      <c r="J126" s="34"/>
      <c r="K126" s="18"/>
    </row>
    <row r="127" spans="2:11">
      <c r="D127" s="43" t="s">
        <v>7</v>
      </c>
      <c r="E127" s="44">
        <f>SUM(E123:E126)</f>
        <v>207008</v>
      </c>
      <c r="F127" s="45">
        <f>SUM(F123:F126)</f>
        <v>1.475837730654809E-3</v>
      </c>
      <c r="G127" s="46">
        <f>(+E123*G123+E124*G124)/E127</f>
        <v>21.082745111300049</v>
      </c>
      <c r="H127" s="18"/>
      <c r="I127" s="18"/>
      <c r="J127" s="34"/>
      <c r="K127" s="18"/>
    </row>
    <row r="128" spans="2:11">
      <c r="D128" s="18"/>
      <c r="E128" s="18"/>
      <c r="F128" s="18"/>
      <c r="G128" s="18"/>
      <c r="H128" s="18"/>
      <c r="I128" s="18"/>
      <c r="J128" s="34"/>
      <c r="K128" s="18"/>
    </row>
    <row r="129" spans="2:11" ht="15.75">
      <c r="B129" s="2"/>
      <c r="C129" s="2" t="s">
        <v>1</v>
      </c>
      <c r="D129" s="2"/>
      <c r="E129" s="2"/>
      <c r="F129" s="2"/>
      <c r="G129" s="37">
        <v>38595</v>
      </c>
      <c r="H129" s="3"/>
      <c r="I129" s="18"/>
      <c r="J129" s="34"/>
      <c r="K129" s="18"/>
    </row>
    <row r="130" spans="2:11" ht="15.75">
      <c r="B130" s="4"/>
      <c r="C130" s="5"/>
      <c r="F130" s="6"/>
      <c r="G130" s="6"/>
      <c r="H130" s="6"/>
      <c r="I130" s="18"/>
      <c r="J130" s="34"/>
      <c r="K130" s="18"/>
    </row>
    <row r="131" spans="2:11">
      <c r="B131" s="7"/>
      <c r="C131" s="7"/>
      <c r="D131" s="7"/>
      <c r="E131" s="7"/>
      <c r="F131" s="7"/>
      <c r="G131" s="8"/>
      <c r="H131" s="8"/>
      <c r="I131" s="18"/>
      <c r="J131" s="34"/>
      <c r="K131" s="18"/>
    </row>
    <row r="132" spans="2:11">
      <c r="B132" s="9"/>
      <c r="C132" s="9"/>
      <c r="D132" s="10"/>
      <c r="E132" s="10"/>
      <c r="F132" s="11"/>
      <c r="G132" s="11"/>
      <c r="H132" s="11"/>
      <c r="I132" s="18"/>
      <c r="J132" s="34"/>
      <c r="K132" s="18"/>
    </row>
    <row r="133" spans="2:11">
      <c r="B133" s="12"/>
      <c r="C133" s="13"/>
      <c r="D133" s="21" t="s">
        <v>6</v>
      </c>
      <c r="E133" s="35" t="s">
        <v>0</v>
      </c>
      <c r="F133" s="35" t="s">
        <v>3</v>
      </c>
      <c r="G133" s="35" t="s">
        <v>2</v>
      </c>
      <c r="I133" s="18"/>
      <c r="J133" s="34"/>
      <c r="K133" s="18"/>
    </row>
    <row r="134" spans="2:11">
      <c r="B134" s="12"/>
      <c r="D134" s="15"/>
      <c r="E134" s="15"/>
      <c r="F134" s="31"/>
      <c r="G134" s="31"/>
      <c r="I134" s="18"/>
      <c r="J134" s="34"/>
      <c r="K134" s="18"/>
    </row>
    <row r="135" spans="2:11">
      <c r="C135" s="27"/>
      <c r="D135" s="30" t="s">
        <v>4</v>
      </c>
      <c r="E135" s="22">
        <v>83531</v>
      </c>
      <c r="F135" s="36">
        <f>E135/140264743</f>
        <v>5.9552385163533217E-4</v>
      </c>
      <c r="G135" s="23">
        <v>30.71</v>
      </c>
      <c r="I135" s="18"/>
      <c r="J135" s="34"/>
      <c r="K135" s="18"/>
    </row>
    <row r="136" spans="2:11">
      <c r="C136" s="38"/>
      <c r="D136" s="39" t="s">
        <v>5</v>
      </c>
      <c r="E136" s="40">
        <f>123477</f>
        <v>123477</v>
      </c>
      <c r="F136" s="41">
        <f>E136/140264743</f>
        <v>8.8031387901947675E-4</v>
      </c>
      <c r="G136" s="42">
        <f>(123477*14.57)/E136</f>
        <v>14.57</v>
      </c>
      <c r="I136" s="18"/>
      <c r="J136" s="34"/>
      <c r="K136" s="18"/>
    </row>
    <row r="137" spans="2:11">
      <c r="D137" s="18"/>
      <c r="E137" s="18"/>
      <c r="F137" s="18"/>
      <c r="G137" s="18"/>
      <c r="H137" s="18"/>
      <c r="I137" s="18"/>
      <c r="J137" s="34"/>
      <c r="K137" s="18"/>
    </row>
    <row r="138" spans="2:11">
      <c r="D138" s="18"/>
      <c r="E138" s="18"/>
      <c r="F138" s="18"/>
      <c r="G138" s="18"/>
      <c r="H138" s="18"/>
      <c r="I138" s="18"/>
      <c r="J138" s="34"/>
      <c r="K138" s="18"/>
    </row>
    <row r="139" spans="2:11">
      <c r="D139" s="43" t="s">
        <v>7</v>
      </c>
      <c r="E139" s="44">
        <f>SUM(E135:E138)</f>
        <v>207008</v>
      </c>
      <c r="F139" s="45">
        <f>SUM(F135:F138)</f>
        <v>1.475837730654809E-3</v>
      </c>
      <c r="G139" s="46">
        <f>(+E135*G135+E136*G136)/E139</f>
        <v>21.082745111300049</v>
      </c>
      <c r="H139" s="18"/>
      <c r="I139" s="18"/>
      <c r="J139" s="34"/>
      <c r="K139" s="18"/>
    </row>
    <row r="140" spans="2:11">
      <c r="D140" s="18"/>
      <c r="E140" s="18"/>
      <c r="F140" s="18"/>
      <c r="G140" s="18"/>
      <c r="H140" s="18"/>
      <c r="I140" s="18"/>
      <c r="J140" s="34"/>
      <c r="K140" s="18"/>
    </row>
    <row r="141" spans="2:11" ht="15.75">
      <c r="B141" s="2"/>
      <c r="C141" s="2" t="s">
        <v>1</v>
      </c>
      <c r="D141" s="2"/>
      <c r="E141" s="2"/>
      <c r="F141" s="2"/>
      <c r="G141" s="37">
        <v>38625</v>
      </c>
      <c r="H141" s="3"/>
      <c r="I141" s="18"/>
      <c r="J141" s="34"/>
      <c r="K141" s="18"/>
    </row>
    <row r="142" spans="2:11" ht="15.75">
      <c r="B142" s="4"/>
      <c r="C142" s="5"/>
      <c r="F142" s="6"/>
      <c r="G142" s="6"/>
      <c r="H142" s="6"/>
      <c r="I142" s="18"/>
      <c r="J142" s="34"/>
      <c r="K142" s="18"/>
    </row>
    <row r="143" spans="2:11">
      <c r="B143" s="7"/>
      <c r="C143" s="7"/>
      <c r="D143" s="7"/>
      <c r="E143" s="7"/>
      <c r="F143" s="7"/>
      <c r="G143" s="8"/>
      <c r="H143" s="8"/>
      <c r="I143" s="18"/>
      <c r="J143" s="34"/>
      <c r="K143" s="18"/>
    </row>
    <row r="144" spans="2:11">
      <c r="B144" s="9"/>
      <c r="C144" s="9"/>
      <c r="D144" s="10"/>
      <c r="E144" s="10"/>
      <c r="F144" s="11"/>
      <c r="G144" s="11"/>
      <c r="H144" s="11"/>
    </row>
    <row r="145" spans="2:8">
      <c r="B145" s="12"/>
      <c r="C145" s="13"/>
      <c r="D145" s="21" t="s">
        <v>6</v>
      </c>
      <c r="E145" s="35" t="s">
        <v>0</v>
      </c>
      <c r="F145" s="35" t="s">
        <v>3</v>
      </c>
      <c r="G145" s="35" t="s">
        <v>2</v>
      </c>
    </row>
    <row r="146" spans="2:8">
      <c r="B146" s="12"/>
      <c r="D146" s="15"/>
      <c r="E146" s="15"/>
      <c r="F146" s="31"/>
      <c r="G146" s="31"/>
    </row>
    <row r="147" spans="2:8">
      <c r="C147" s="27"/>
      <c r="D147" s="30" t="s">
        <v>4</v>
      </c>
      <c r="E147" s="22">
        <v>83531</v>
      </c>
      <c r="F147" s="36">
        <f>E147/140264743</f>
        <v>5.9552385163533217E-4</v>
      </c>
      <c r="G147" s="23">
        <v>30.71</v>
      </c>
    </row>
    <row r="148" spans="2:8">
      <c r="C148" s="38"/>
      <c r="D148" s="39" t="s">
        <v>5</v>
      </c>
      <c r="E148" s="40">
        <f>123477</f>
        <v>123477</v>
      </c>
      <c r="F148" s="41">
        <f>E148/140264743</f>
        <v>8.8031387901947675E-4</v>
      </c>
      <c r="G148" s="42">
        <f>(123477*14.57)/E148</f>
        <v>14.57</v>
      </c>
    </row>
    <row r="149" spans="2:8">
      <c r="D149" s="18"/>
      <c r="E149" s="18"/>
      <c r="F149" s="18"/>
      <c r="G149" s="18"/>
      <c r="H149" s="18"/>
    </row>
    <row r="150" spans="2:8">
      <c r="D150" s="18"/>
      <c r="E150" s="18"/>
      <c r="F150" s="18"/>
      <c r="G150" s="18"/>
      <c r="H150" s="18"/>
    </row>
    <row r="151" spans="2:8">
      <c r="D151" s="43" t="s">
        <v>7</v>
      </c>
      <c r="E151" s="44">
        <f>SUM(E147:E150)</f>
        <v>207008</v>
      </c>
      <c r="F151" s="45">
        <f>SUM(F147:F150)</f>
        <v>1.475837730654809E-3</v>
      </c>
      <c r="G151" s="46">
        <f>(+E147*G147+E148*G148)/E151</f>
        <v>21.082745111300049</v>
      </c>
      <c r="H151" s="18"/>
    </row>
    <row r="153" spans="2:8" ht="15.75">
      <c r="B153" s="2"/>
      <c r="C153" s="2" t="s">
        <v>1</v>
      </c>
      <c r="D153" s="2"/>
      <c r="E153" s="2"/>
      <c r="F153" s="2"/>
      <c r="G153" s="37">
        <v>38656</v>
      </c>
      <c r="H153" s="3"/>
    </row>
    <row r="154" spans="2:8" ht="15.75">
      <c r="B154" s="4"/>
      <c r="C154" s="5"/>
      <c r="F154" s="6"/>
      <c r="G154" s="6"/>
      <c r="H154" s="6"/>
    </row>
    <row r="155" spans="2:8">
      <c r="B155" s="7"/>
      <c r="C155" s="7"/>
      <c r="D155" s="7"/>
      <c r="E155" s="7"/>
      <c r="F155" s="7"/>
      <c r="G155" s="8"/>
      <c r="H155" s="8"/>
    </row>
    <row r="156" spans="2:8">
      <c r="B156" s="9"/>
      <c r="C156" s="9"/>
      <c r="D156" s="10"/>
      <c r="E156" s="10"/>
      <c r="F156" s="11"/>
      <c r="G156" s="11"/>
      <c r="H156" s="11"/>
    </row>
    <row r="157" spans="2:8">
      <c r="B157" s="12"/>
      <c r="C157" s="13"/>
      <c r="D157" s="21" t="s">
        <v>6</v>
      </c>
      <c r="E157" s="35" t="s">
        <v>0</v>
      </c>
      <c r="F157" s="35" t="s">
        <v>3</v>
      </c>
      <c r="G157" s="35" t="s">
        <v>2</v>
      </c>
    </row>
    <row r="158" spans="2:8">
      <c r="B158" s="12"/>
      <c r="D158" s="15"/>
      <c r="E158" s="15"/>
      <c r="F158" s="31"/>
      <c r="G158" s="31"/>
    </row>
    <row r="159" spans="2:8">
      <c r="C159" s="27"/>
      <c r="D159" s="30" t="s">
        <v>4</v>
      </c>
      <c r="E159" s="22">
        <v>83531</v>
      </c>
      <c r="F159" s="36">
        <f>E159/140264743</f>
        <v>5.9552385163533217E-4</v>
      </c>
      <c r="G159" s="23">
        <v>30.71</v>
      </c>
    </row>
    <row r="160" spans="2:8">
      <c r="C160" s="38"/>
      <c r="D160" s="39" t="s">
        <v>5</v>
      </c>
      <c r="E160" s="40">
        <f>123477</f>
        <v>123477</v>
      </c>
      <c r="F160" s="41">
        <f>E160/140264743</f>
        <v>8.8031387901947675E-4</v>
      </c>
      <c r="G160" s="42">
        <f>(123477*14.57)/E160</f>
        <v>14.57</v>
      </c>
    </row>
    <row r="161" spans="2:8">
      <c r="D161" s="18"/>
      <c r="E161" s="18"/>
      <c r="F161" s="18"/>
      <c r="G161" s="18"/>
      <c r="H161" s="18"/>
    </row>
    <row r="162" spans="2:8">
      <c r="D162" s="18"/>
      <c r="E162" s="18"/>
      <c r="F162" s="18"/>
      <c r="G162" s="18"/>
      <c r="H162" s="18"/>
    </row>
    <row r="163" spans="2:8">
      <c r="D163" s="43" t="s">
        <v>7</v>
      </c>
      <c r="E163" s="44">
        <f>SUM(E159:E162)</f>
        <v>207008</v>
      </c>
      <c r="F163" s="45">
        <f>SUM(F159:F162)</f>
        <v>1.475837730654809E-3</v>
      </c>
      <c r="G163" s="46">
        <f>(+E159*G159+E160*G160)/E163</f>
        <v>21.082745111300049</v>
      </c>
      <c r="H163" s="18"/>
    </row>
    <row r="166" spans="2:8" ht="15.75">
      <c r="B166" s="2"/>
      <c r="C166" s="2" t="s">
        <v>1</v>
      </c>
      <c r="D166" s="2"/>
      <c r="E166" s="2"/>
      <c r="F166" s="2"/>
      <c r="G166" s="37">
        <v>38686</v>
      </c>
      <c r="H166" s="3"/>
    </row>
    <row r="167" spans="2:8" ht="15.75">
      <c r="B167" s="4"/>
      <c r="C167" s="5"/>
      <c r="F167" s="6"/>
      <c r="G167" s="6"/>
      <c r="H167" s="6"/>
    </row>
    <row r="168" spans="2:8">
      <c r="B168" s="7"/>
      <c r="C168" s="7"/>
      <c r="D168" s="7"/>
      <c r="E168" s="7"/>
      <c r="F168" s="7"/>
      <c r="G168" s="8"/>
      <c r="H168" s="8"/>
    </row>
    <row r="169" spans="2:8">
      <c r="B169" s="9"/>
      <c r="C169" s="9"/>
      <c r="D169" s="10"/>
      <c r="E169" s="10"/>
      <c r="F169" s="11"/>
      <c r="G169" s="11"/>
      <c r="H169" s="11"/>
    </row>
    <row r="170" spans="2:8">
      <c r="B170" s="12"/>
      <c r="C170" s="13"/>
      <c r="D170" s="21" t="s">
        <v>6</v>
      </c>
      <c r="E170" s="35" t="s">
        <v>0</v>
      </c>
      <c r="F170" s="35" t="s">
        <v>3</v>
      </c>
      <c r="G170" s="35" t="s">
        <v>2</v>
      </c>
    </row>
    <row r="171" spans="2:8">
      <c r="B171" s="12"/>
      <c r="D171" s="15"/>
      <c r="E171" s="15"/>
      <c r="F171" s="31"/>
      <c r="G171" s="31"/>
    </row>
    <row r="172" spans="2:8">
      <c r="C172" s="27"/>
      <c r="D172" s="30" t="s">
        <v>4</v>
      </c>
      <c r="E172" s="22">
        <v>83531</v>
      </c>
      <c r="F172" s="36">
        <f>E172/140264743</f>
        <v>5.9552385163533217E-4</v>
      </c>
      <c r="G172" s="23">
        <v>30.71</v>
      </c>
    </row>
    <row r="173" spans="2:8">
      <c r="C173" s="38"/>
      <c r="D173" s="39" t="s">
        <v>5</v>
      </c>
      <c r="E173" s="40">
        <f>123477</f>
        <v>123477</v>
      </c>
      <c r="F173" s="41">
        <f>E173/140264743</f>
        <v>8.8031387901947675E-4</v>
      </c>
      <c r="G173" s="42">
        <f>(123477*14.57)/E173</f>
        <v>14.57</v>
      </c>
    </row>
    <row r="174" spans="2:8">
      <c r="D174" s="18"/>
      <c r="E174" s="18"/>
      <c r="F174" s="18"/>
      <c r="G174" s="18"/>
      <c r="H174" s="18"/>
    </row>
    <row r="175" spans="2:8">
      <c r="D175" s="18"/>
      <c r="E175" s="18"/>
      <c r="F175" s="18"/>
      <c r="G175" s="18"/>
      <c r="H175" s="18"/>
    </row>
    <row r="176" spans="2:8">
      <c r="D176" s="43" t="s">
        <v>7</v>
      </c>
      <c r="E176" s="44">
        <f>SUM(E172:E175)</f>
        <v>207008</v>
      </c>
      <c r="F176" s="45">
        <f>SUM(F172:F175)</f>
        <v>1.475837730654809E-3</v>
      </c>
      <c r="G176" s="46">
        <f>(+E172*G172+E173*G173)/E176</f>
        <v>21.082745111300049</v>
      </c>
      <c r="H176" s="18"/>
    </row>
    <row r="180" spans="2:8" ht="15.75">
      <c r="B180" s="2"/>
      <c r="C180" s="2" t="s">
        <v>1</v>
      </c>
      <c r="D180" s="2"/>
      <c r="E180" s="2"/>
      <c r="F180" s="2"/>
      <c r="G180" s="37">
        <v>38717</v>
      </c>
      <c r="H180" s="3"/>
    </row>
    <row r="181" spans="2:8" ht="15.75">
      <c r="B181" s="4"/>
      <c r="C181" s="5"/>
      <c r="F181" s="6"/>
      <c r="G181" s="6"/>
      <c r="H181" s="6"/>
    </row>
    <row r="182" spans="2:8">
      <c r="B182" s="7"/>
      <c r="C182" s="7"/>
      <c r="D182" s="7"/>
      <c r="E182" s="7"/>
      <c r="F182" s="7"/>
      <c r="G182" s="8"/>
      <c r="H182" s="8"/>
    </row>
    <row r="183" spans="2:8">
      <c r="B183" s="9"/>
      <c r="C183" s="9"/>
      <c r="D183" s="10"/>
      <c r="E183" s="10"/>
      <c r="F183" s="11"/>
      <c r="G183" s="11"/>
      <c r="H183" s="11"/>
    </row>
    <row r="184" spans="2:8">
      <c r="B184" s="12"/>
      <c r="C184" s="13"/>
      <c r="D184" s="21" t="s">
        <v>6</v>
      </c>
      <c r="E184" s="35" t="s">
        <v>0</v>
      </c>
      <c r="F184" s="35" t="s">
        <v>3</v>
      </c>
      <c r="G184" s="35" t="s">
        <v>2</v>
      </c>
    </row>
    <row r="185" spans="2:8">
      <c r="B185" s="12"/>
      <c r="C185" s="119"/>
      <c r="D185" s="15"/>
      <c r="E185" s="31"/>
      <c r="F185" s="31"/>
      <c r="G185" s="31"/>
    </row>
    <row r="186" spans="2:8">
      <c r="B186" s="12"/>
      <c r="D186" s="30" t="s">
        <v>4</v>
      </c>
      <c r="E186" s="22">
        <v>83531</v>
      </c>
      <c r="F186" s="36">
        <f>E186/140264743</f>
        <v>5.9552385163533217E-4</v>
      </c>
      <c r="G186" s="23">
        <v>30.71</v>
      </c>
    </row>
    <row r="187" spans="2:8">
      <c r="C187" s="38"/>
      <c r="D187" s="39" t="s">
        <v>5</v>
      </c>
      <c r="E187" s="40">
        <f>123477</f>
        <v>123477</v>
      </c>
      <c r="F187" s="41">
        <f>E187/140264743</f>
        <v>8.8031387901947675E-4</v>
      </c>
      <c r="G187" s="42">
        <f>(123477*14.57)/E187</f>
        <v>14.57</v>
      </c>
    </row>
    <row r="188" spans="2:8">
      <c r="D188" s="18"/>
      <c r="E188" s="18"/>
      <c r="F188" s="18"/>
      <c r="G188" s="18"/>
      <c r="H188" s="18"/>
    </row>
    <row r="189" spans="2:8">
      <c r="D189" s="18"/>
      <c r="E189" s="18"/>
      <c r="F189" s="18"/>
      <c r="G189" s="18"/>
      <c r="H189" s="18"/>
    </row>
    <row r="190" spans="2:8">
      <c r="D190" s="43" t="s">
        <v>7</v>
      </c>
      <c r="E190" s="44">
        <f>SUM(E186:E189)</f>
        <v>207008</v>
      </c>
      <c r="F190" s="45">
        <f>SUM(F186:F189)</f>
        <v>1.475837730654809E-3</v>
      </c>
      <c r="G190" s="46">
        <f>(+E186*G186+E187*G187)/E190</f>
        <v>21.082745111300049</v>
      </c>
      <c r="H190" s="18"/>
    </row>
  </sheetData>
  <printOptions horizontalCentered="1"/>
  <pageMargins left="0.75" right="0.75" top="1" bottom="1" header="0" footer="0"/>
  <pageSetup paperSize="9" scale="4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50"/>
  <sheetViews>
    <sheetView topLeftCell="B10" workbookViewId="0">
      <selection activeCell="G39" sqref="G39"/>
    </sheetView>
  </sheetViews>
  <sheetFormatPr baseColWidth="10" defaultRowHeight="12.75"/>
  <cols>
    <col min="1" max="1" width="11.42578125" style="1"/>
    <col min="2" max="2" width="3.5703125" style="1" customWidth="1"/>
    <col min="3" max="3" width="5.28515625" style="1" customWidth="1"/>
    <col min="4" max="4" width="17.5703125" style="1" bestFit="1" customWidth="1"/>
    <col min="5" max="5" width="17.5703125" style="1" customWidth="1"/>
    <col min="6" max="6" width="11" style="1" customWidth="1"/>
    <col min="7" max="7" width="18" style="1" customWidth="1"/>
    <col min="8" max="8" width="3.5703125" style="1" customWidth="1"/>
    <col min="9" max="9" width="3.140625" style="1" customWidth="1"/>
    <col min="10" max="10" width="11.42578125" style="32"/>
    <col min="11" max="16384" width="11.42578125" style="1"/>
  </cols>
  <sheetData>
    <row r="1" spans="2:11" ht="15.75">
      <c r="B1" s="2"/>
      <c r="C1" s="2" t="s">
        <v>1</v>
      </c>
      <c r="D1" s="2"/>
      <c r="E1" s="2"/>
      <c r="F1" s="2"/>
      <c r="G1" s="37">
        <v>38748</v>
      </c>
      <c r="H1" s="3"/>
      <c r="I1" s="18"/>
      <c r="J1" s="34"/>
      <c r="K1" s="18"/>
    </row>
    <row r="2" spans="2:11" ht="15.75">
      <c r="B2" s="4"/>
      <c r="C2" s="5"/>
      <c r="F2" s="6"/>
      <c r="G2" s="6"/>
      <c r="H2" s="6"/>
      <c r="I2" s="18"/>
      <c r="J2" s="34"/>
      <c r="K2" s="18"/>
    </row>
    <row r="3" spans="2:11">
      <c r="B3" s="7"/>
      <c r="C3" s="7"/>
      <c r="D3" s="7"/>
      <c r="E3" s="7"/>
      <c r="F3" s="7"/>
      <c r="G3" s="8"/>
      <c r="H3" s="8"/>
      <c r="I3" s="18"/>
      <c r="J3" s="34"/>
      <c r="K3" s="18"/>
    </row>
    <row r="4" spans="2:11">
      <c r="B4" s="9"/>
      <c r="C4" s="9"/>
      <c r="D4" s="10"/>
      <c r="E4" s="10"/>
      <c r="F4" s="11"/>
      <c r="G4" s="11"/>
      <c r="H4" s="11"/>
      <c r="I4" s="18"/>
      <c r="J4" s="34"/>
      <c r="K4" s="18"/>
    </row>
    <row r="5" spans="2:11">
      <c r="B5" s="12"/>
      <c r="C5" s="13"/>
      <c r="D5" s="21" t="s">
        <v>6</v>
      </c>
      <c r="E5" s="35" t="s">
        <v>0</v>
      </c>
      <c r="F5" s="35" t="s">
        <v>3</v>
      </c>
      <c r="G5" s="35" t="s">
        <v>2</v>
      </c>
      <c r="I5" s="18"/>
      <c r="J5" s="34"/>
      <c r="K5" s="18"/>
    </row>
    <row r="6" spans="2:11">
      <c r="B6" s="12"/>
      <c r="D6" s="15"/>
      <c r="E6" s="15"/>
      <c r="F6" s="31"/>
      <c r="G6" s="31"/>
      <c r="I6" s="18"/>
      <c r="J6" s="34"/>
      <c r="K6" s="18"/>
    </row>
    <row r="7" spans="2:11">
      <c r="C7" s="27"/>
      <c r="D7" s="30" t="s">
        <v>4</v>
      </c>
      <c r="E7" s="22">
        <v>83531</v>
      </c>
      <c r="F7" s="36">
        <f>E7/140264743</f>
        <v>5.9552385163533217E-4</v>
      </c>
      <c r="G7" s="23">
        <v>30.71</v>
      </c>
      <c r="I7" s="18"/>
      <c r="J7" s="34"/>
      <c r="K7" s="18"/>
    </row>
    <row r="8" spans="2:11">
      <c r="C8" s="38"/>
      <c r="D8" s="39" t="s">
        <v>5</v>
      </c>
      <c r="E8" s="40">
        <f>123477</f>
        <v>123477</v>
      </c>
      <c r="F8" s="41">
        <f>E8/140264743</f>
        <v>8.8031387901947675E-4</v>
      </c>
      <c r="G8" s="42">
        <f>(123477*14.57)/E8</f>
        <v>14.57</v>
      </c>
      <c r="I8" s="18"/>
      <c r="J8" s="34"/>
      <c r="K8" s="18"/>
    </row>
    <row r="9" spans="2:11">
      <c r="C9" s="28"/>
      <c r="D9" s="29"/>
      <c r="E9" s="29"/>
      <c r="F9" s="22"/>
      <c r="G9" s="23"/>
      <c r="I9" s="18"/>
      <c r="J9" s="34"/>
      <c r="K9" s="18"/>
    </row>
    <row r="10" spans="2:11">
      <c r="C10" s="28"/>
      <c r="D10" s="29"/>
      <c r="E10" s="22"/>
      <c r="F10" s="36"/>
      <c r="G10" s="23"/>
      <c r="I10" s="18"/>
      <c r="J10" s="34"/>
      <c r="K10" s="18"/>
    </row>
    <row r="11" spans="2:11">
      <c r="C11" s="28"/>
      <c r="D11" s="43" t="s">
        <v>7</v>
      </c>
      <c r="E11" s="44">
        <f>SUM(E7:E10)</f>
        <v>207008</v>
      </c>
      <c r="F11" s="45">
        <f>SUM(F7:F10)</f>
        <v>1.475837730654809E-3</v>
      </c>
      <c r="G11" s="46">
        <f>(+E7*G7+E8*G8)/E11</f>
        <v>21.082745111300049</v>
      </c>
      <c r="I11" s="18"/>
      <c r="J11" s="34"/>
      <c r="K11" s="18"/>
    </row>
    <row r="12" spans="2:11">
      <c r="D12" s="18"/>
      <c r="E12" s="18"/>
      <c r="F12" s="18"/>
      <c r="G12" s="18"/>
      <c r="H12" s="18"/>
      <c r="I12" s="18"/>
      <c r="J12" s="34"/>
      <c r="K12" s="18"/>
    </row>
    <row r="13" spans="2:11">
      <c r="D13" s="18"/>
      <c r="E13" s="18"/>
      <c r="F13" s="18"/>
      <c r="G13" s="18"/>
      <c r="H13" s="18"/>
      <c r="I13" s="18"/>
      <c r="J13" s="34"/>
      <c r="K13" s="18"/>
    </row>
    <row r="14" spans="2:11">
      <c r="D14" s="18"/>
      <c r="E14" s="18"/>
      <c r="F14" s="18"/>
      <c r="G14" s="18"/>
      <c r="H14" s="18"/>
      <c r="I14" s="18"/>
      <c r="J14" s="34"/>
      <c r="K14" s="18"/>
    </row>
    <row r="15" spans="2:11" ht="15.75">
      <c r="B15" s="2"/>
      <c r="C15" s="2" t="s">
        <v>1</v>
      </c>
      <c r="D15" s="2"/>
      <c r="E15" s="2"/>
      <c r="F15" s="2"/>
      <c r="G15" s="37">
        <v>38776</v>
      </c>
      <c r="H15" s="3"/>
      <c r="I15" s="18"/>
      <c r="J15" s="34"/>
      <c r="K15" s="18"/>
    </row>
    <row r="16" spans="2:11" ht="15.75">
      <c r="B16" s="4"/>
      <c r="C16" s="5"/>
      <c r="F16" s="6"/>
      <c r="G16" s="6"/>
      <c r="H16" s="6"/>
      <c r="I16" s="18"/>
      <c r="J16" s="34"/>
      <c r="K16" s="18"/>
    </row>
    <row r="17" spans="2:11">
      <c r="B17" s="7"/>
      <c r="C17" s="7"/>
      <c r="D17" s="7"/>
      <c r="E17" s="7"/>
      <c r="F17" s="7"/>
      <c r="G17" s="8"/>
      <c r="H17" s="8"/>
      <c r="I17" s="18"/>
      <c r="J17" s="34"/>
      <c r="K17" s="18"/>
    </row>
    <row r="18" spans="2:11">
      <c r="B18" s="9"/>
      <c r="C18" s="9"/>
      <c r="D18" s="10"/>
      <c r="E18" s="10"/>
      <c r="F18" s="11"/>
      <c r="G18" s="11"/>
      <c r="H18" s="11"/>
      <c r="I18" s="18"/>
      <c r="J18" s="34"/>
      <c r="K18" s="18"/>
    </row>
    <row r="19" spans="2:11">
      <c r="B19" s="12"/>
      <c r="C19" s="13"/>
      <c r="D19" s="21" t="s">
        <v>6</v>
      </c>
      <c r="E19" s="35" t="s">
        <v>0</v>
      </c>
      <c r="F19" s="35" t="s">
        <v>3</v>
      </c>
      <c r="G19" s="35" t="s">
        <v>2</v>
      </c>
      <c r="I19" s="18"/>
      <c r="J19" s="34"/>
      <c r="K19" s="18"/>
    </row>
    <row r="20" spans="2:11">
      <c r="B20" s="12"/>
      <c r="D20" s="15"/>
      <c r="E20" s="15"/>
      <c r="F20" s="31"/>
      <c r="G20" s="31"/>
      <c r="I20" s="18"/>
      <c r="J20" s="34"/>
      <c r="K20" s="18"/>
    </row>
    <row r="21" spans="2:11">
      <c r="C21" s="27"/>
      <c r="D21" s="30" t="s">
        <v>4</v>
      </c>
      <c r="E21" s="22">
        <v>83531</v>
      </c>
      <c r="F21" s="36">
        <f>E21/140264743</f>
        <v>5.9552385163533217E-4</v>
      </c>
      <c r="G21" s="23">
        <v>30.71</v>
      </c>
      <c r="I21" s="18"/>
      <c r="J21" s="34"/>
      <c r="K21" s="18"/>
    </row>
    <row r="22" spans="2:11">
      <c r="C22" s="38"/>
      <c r="D22" s="39" t="s">
        <v>5</v>
      </c>
      <c r="E22" s="40">
        <f>123477</f>
        <v>123477</v>
      </c>
      <c r="F22" s="41">
        <f>E22/140264743</f>
        <v>8.8031387901947675E-4</v>
      </c>
      <c r="G22" s="42">
        <f>(123477*14.57)/E22</f>
        <v>14.57</v>
      </c>
      <c r="I22" s="18"/>
      <c r="J22" s="34"/>
      <c r="K22" s="18"/>
    </row>
    <row r="23" spans="2:11">
      <c r="C23" s="28"/>
      <c r="D23" s="29"/>
      <c r="E23" s="29"/>
      <c r="F23" s="22"/>
      <c r="G23" s="23"/>
      <c r="I23" s="18"/>
      <c r="J23" s="34"/>
      <c r="K23" s="18"/>
    </row>
    <row r="24" spans="2:11">
      <c r="C24" s="28"/>
      <c r="D24" s="29"/>
      <c r="E24" s="22"/>
      <c r="F24" s="36"/>
      <c r="G24" s="23"/>
      <c r="I24" s="18"/>
      <c r="J24" s="34"/>
      <c r="K24" s="18"/>
    </row>
    <row r="25" spans="2:11">
      <c r="C25" s="28"/>
      <c r="D25" s="43" t="s">
        <v>7</v>
      </c>
      <c r="E25" s="44">
        <f>SUM(E21:E24)</f>
        <v>207008</v>
      </c>
      <c r="F25" s="45">
        <f>SUM(F21:F24)</f>
        <v>1.475837730654809E-3</v>
      </c>
      <c r="G25" s="46">
        <f>(+E21*G21+E22*G22)/E25</f>
        <v>21.082745111300049</v>
      </c>
      <c r="I25" s="18"/>
      <c r="J25" s="34"/>
      <c r="K25" s="18"/>
    </row>
    <row r="26" spans="2:11">
      <c r="D26" s="18"/>
      <c r="E26" s="18"/>
      <c r="F26" s="18"/>
      <c r="G26" s="18"/>
      <c r="H26" s="18"/>
      <c r="I26" s="18"/>
      <c r="J26" s="34"/>
      <c r="K26" s="18"/>
    </row>
    <row r="27" spans="2:11" ht="15.75">
      <c r="B27" s="2"/>
      <c r="C27" s="2" t="s">
        <v>1</v>
      </c>
      <c r="D27" s="2"/>
      <c r="E27" s="2"/>
      <c r="F27" s="2"/>
      <c r="G27" s="37">
        <v>38807</v>
      </c>
      <c r="H27" s="3"/>
      <c r="I27" s="18"/>
      <c r="J27" s="34"/>
      <c r="K27" s="18"/>
    </row>
    <row r="28" spans="2:11" ht="15.75">
      <c r="B28" s="4"/>
      <c r="C28" s="5"/>
      <c r="F28" s="6"/>
      <c r="G28" s="6"/>
      <c r="H28" s="6"/>
      <c r="I28" s="18"/>
      <c r="J28" s="34"/>
      <c r="K28" s="18"/>
    </row>
    <row r="29" spans="2:11">
      <c r="B29" s="7"/>
      <c r="C29" s="7"/>
      <c r="D29" s="7"/>
      <c r="E29" s="7"/>
      <c r="F29" s="7"/>
      <c r="G29" s="8"/>
      <c r="H29" s="8"/>
      <c r="I29" s="18"/>
      <c r="J29" s="34"/>
      <c r="K29" s="18"/>
    </row>
    <row r="30" spans="2:11">
      <c r="B30" s="9"/>
      <c r="C30" s="9"/>
      <c r="D30" s="10"/>
      <c r="E30" s="10"/>
      <c r="F30" s="11"/>
      <c r="G30" s="11"/>
      <c r="H30" s="11"/>
      <c r="I30" s="18"/>
      <c r="J30" s="34"/>
      <c r="K30" s="18"/>
    </row>
    <row r="31" spans="2:11">
      <c r="B31" s="12"/>
      <c r="C31" s="13"/>
      <c r="D31" s="21" t="s">
        <v>6</v>
      </c>
      <c r="E31" s="35" t="s">
        <v>0</v>
      </c>
      <c r="F31" s="35" t="s">
        <v>3</v>
      </c>
      <c r="G31" s="35" t="s">
        <v>2</v>
      </c>
      <c r="I31" s="18"/>
      <c r="J31" s="34"/>
      <c r="K31" s="18"/>
    </row>
    <row r="32" spans="2:11">
      <c r="B32" s="12"/>
      <c r="D32" s="15"/>
      <c r="E32" s="15"/>
      <c r="F32" s="31"/>
      <c r="G32" s="31"/>
      <c r="I32" s="18"/>
      <c r="J32" s="34"/>
      <c r="K32" s="18"/>
    </row>
    <row r="33" spans="2:11">
      <c r="C33" s="27"/>
      <c r="D33" s="30" t="s">
        <v>4</v>
      </c>
      <c r="E33" s="22">
        <v>83531</v>
      </c>
      <c r="F33" s="36">
        <f>E33/140264743</f>
        <v>5.9552385163533217E-4</v>
      </c>
      <c r="G33" s="23">
        <v>30.71</v>
      </c>
      <c r="I33" s="18"/>
      <c r="J33" s="34"/>
      <c r="K33" s="18"/>
    </row>
    <row r="34" spans="2:11">
      <c r="C34" s="38"/>
      <c r="D34" s="39" t="s">
        <v>5</v>
      </c>
      <c r="E34" s="40">
        <f>123477</f>
        <v>123477</v>
      </c>
      <c r="F34" s="41">
        <f>E34/140264743</f>
        <v>8.8031387901947675E-4</v>
      </c>
      <c r="G34" s="42">
        <f>(123477*14.57)/E34</f>
        <v>14.57</v>
      </c>
      <c r="I34" s="18"/>
      <c r="J34" s="34"/>
      <c r="K34" s="18"/>
    </row>
    <row r="35" spans="2:11">
      <c r="C35" s="28"/>
      <c r="D35" s="29"/>
      <c r="E35" s="29"/>
      <c r="F35" s="22"/>
      <c r="G35" s="23"/>
      <c r="I35" s="18"/>
      <c r="J35" s="34"/>
      <c r="K35" s="18"/>
    </row>
    <row r="36" spans="2:11">
      <c r="C36" s="28"/>
      <c r="D36" s="29"/>
      <c r="E36" s="22"/>
      <c r="F36" s="36"/>
      <c r="G36" s="23"/>
      <c r="I36" s="18"/>
      <c r="J36" s="34"/>
      <c r="K36" s="18"/>
    </row>
    <row r="37" spans="2:11">
      <c r="C37" s="28"/>
      <c r="D37" s="43" t="s">
        <v>7</v>
      </c>
      <c r="E37" s="44">
        <f>SUM(E33:E36)</f>
        <v>207008</v>
      </c>
      <c r="F37" s="45">
        <f>SUM(F33:F36)</f>
        <v>1.475837730654809E-3</v>
      </c>
      <c r="G37" s="46">
        <f>(+E33*G33+E34*G34)/E37</f>
        <v>21.082745111300049</v>
      </c>
      <c r="I37" s="18"/>
      <c r="J37" s="34"/>
      <c r="K37" s="18"/>
    </row>
    <row r="38" spans="2:11">
      <c r="D38" s="18"/>
      <c r="E38" s="18"/>
      <c r="F38" s="18"/>
      <c r="G38" s="18"/>
      <c r="H38" s="18"/>
      <c r="I38" s="18"/>
      <c r="J38" s="34"/>
      <c r="K38" s="18"/>
    </row>
    <row r="39" spans="2:11" ht="15.75">
      <c r="B39" s="2"/>
      <c r="C39" s="2" t="s">
        <v>1</v>
      </c>
      <c r="D39" s="2"/>
      <c r="E39" s="2"/>
      <c r="F39" s="2"/>
      <c r="G39" s="37">
        <v>38837</v>
      </c>
      <c r="H39" s="3"/>
      <c r="I39" s="18"/>
      <c r="J39" s="34"/>
      <c r="K39" s="18"/>
    </row>
    <row r="40" spans="2:11" ht="15.75">
      <c r="B40" s="4"/>
      <c r="C40" s="5"/>
      <c r="F40" s="6"/>
      <c r="G40" s="6"/>
      <c r="H40" s="6"/>
      <c r="I40" s="18"/>
      <c r="J40" s="34"/>
      <c r="K40" s="18"/>
    </row>
    <row r="41" spans="2:11">
      <c r="B41" s="7"/>
      <c r="C41" s="7"/>
      <c r="D41" s="7"/>
      <c r="E41" s="7"/>
      <c r="F41" s="7"/>
      <c r="G41" s="8"/>
      <c r="H41" s="8"/>
      <c r="I41" s="18"/>
      <c r="J41" s="34"/>
      <c r="K41" s="18"/>
    </row>
    <row r="42" spans="2:11">
      <c r="B42" s="9"/>
      <c r="C42" s="9"/>
      <c r="D42" s="10"/>
      <c r="E42" s="10"/>
      <c r="F42" s="11"/>
      <c r="G42" s="11"/>
      <c r="H42" s="11"/>
      <c r="I42" s="18"/>
      <c r="J42" s="34"/>
      <c r="K42" s="18"/>
    </row>
    <row r="43" spans="2:11">
      <c r="B43" s="12"/>
      <c r="C43" s="13"/>
      <c r="D43" s="21" t="s">
        <v>6</v>
      </c>
      <c r="E43" s="35" t="s">
        <v>0</v>
      </c>
      <c r="F43" s="35" t="s">
        <v>3</v>
      </c>
      <c r="G43" s="35" t="s">
        <v>2</v>
      </c>
      <c r="I43" s="18"/>
      <c r="J43" s="34"/>
      <c r="K43" s="18"/>
    </row>
    <row r="44" spans="2:11">
      <c r="B44" s="12"/>
      <c r="D44" s="15"/>
      <c r="E44" s="15"/>
      <c r="F44" s="31"/>
      <c r="G44" s="31"/>
      <c r="I44" s="18"/>
      <c r="J44" s="34"/>
      <c r="K44" s="18"/>
    </row>
    <row r="45" spans="2:11">
      <c r="C45" s="27"/>
      <c r="D45" s="30" t="s">
        <v>4</v>
      </c>
      <c r="E45" s="22">
        <v>83531</v>
      </c>
      <c r="F45" s="36">
        <f>E45/140264743</f>
        <v>5.9552385163533217E-4</v>
      </c>
      <c r="G45" s="23">
        <v>50.62</v>
      </c>
      <c r="I45" s="18"/>
      <c r="J45" s="34"/>
      <c r="K45" s="18"/>
    </row>
    <row r="46" spans="2:11">
      <c r="C46" s="38"/>
      <c r="D46" s="39" t="s">
        <v>5</v>
      </c>
      <c r="E46" s="40">
        <f>123477</f>
        <v>123477</v>
      </c>
      <c r="F46" s="41">
        <f>E46/140264743</f>
        <v>8.8031387901947675E-4</v>
      </c>
      <c r="G46" s="42">
        <f>(123477*14.57)/E46</f>
        <v>14.57</v>
      </c>
      <c r="I46" s="18"/>
      <c r="J46" s="34"/>
      <c r="K46" s="18"/>
    </row>
    <row r="47" spans="2:11">
      <c r="C47" s="28"/>
      <c r="D47" s="29"/>
      <c r="E47" s="29"/>
      <c r="F47" s="22"/>
      <c r="G47" s="23"/>
      <c r="I47" s="18"/>
      <c r="J47" s="34"/>
      <c r="K47" s="18"/>
    </row>
    <row r="48" spans="2:11">
      <c r="C48" s="28"/>
      <c r="D48" s="29"/>
      <c r="E48" s="22"/>
      <c r="F48" s="36"/>
      <c r="G48" s="23"/>
      <c r="I48" s="18"/>
      <c r="J48" s="34"/>
      <c r="K48" s="18"/>
    </row>
    <row r="49" spans="2:11">
      <c r="C49" s="28"/>
      <c r="D49" s="43" t="s">
        <v>7</v>
      </c>
      <c r="E49" s="44">
        <f>SUM(E45:E48)</f>
        <v>207008</v>
      </c>
      <c r="F49" s="45">
        <f>SUM(F45:F48)</f>
        <v>1.475837730654809E-3</v>
      </c>
      <c r="G49" s="46">
        <f>(+E45*G45+E46*G46)/E49</f>
        <v>29.11674481179471</v>
      </c>
      <c r="I49" s="18"/>
      <c r="J49" s="34"/>
      <c r="K49" s="18"/>
    </row>
    <row r="50" spans="2:11">
      <c r="D50" s="18"/>
      <c r="E50" s="18"/>
      <c r="F50" s="18"/>
      <c r="G50" s="18"/>
      <c r="H50" s="18"/>
      <c r="I50" s="18"/>
      <c r="J50" s="34"/>
      <c r="K50" s="18"/>
    </row>
    <row r="51" spans="2:11" ht="15.75">
      <c r="B51" s="2"/>
      <c r="C51" s="2" t="s">
        <v>1</v>
      </c>
      <c r="D51" s="2"/>
      <c r="E51" s="2"/>
      <c r="F51" s="2"/>
      <c r="G51" s="37">
        <v>38868</v>
      </c>
      <c r="H51" s="3"/>
      <c r="I51" s="18"/>
      <c r="J51" s="34"/>
      <c r="K51" s="18"/>
    </row>
    <row r="52" spans="2:11" ht="15.75">
      <c r="B52" s="4"/>
      <c r="C52" s="5"/>
      <c r="F52" s="6"/>
      <c r="G52" s="6"/>
      <c r="H52" s="6"/>
      <c r="I52" s="18"/>
      <c r="J52" s="34"/>
      <c r="K52" s="18"/>
    </row>
    <row r="53" spans="2:11">
      <c r="B53" s="7"/>
      <c r="C53" s="7"/>
      <c r="D53" s="7"/>
      <c r="E53" s="7"/>
      <c r="F53" s="7"/>
      <c r="G53" s="8"/>
      <c r="H53" s="8"/>
      <c r="I53" s="18"/>
      <c r="J53" s="34"/>
      <c r="K53" s="18"/>
    </row>
    <row r="54" spans="2:11">
      <c r="B54" s="9"/>
      <c r="C54" s="9"/>
      <c r="D54" s="10"/>
      <c r="E54" s="10"/>
      <c r="F54" s="11"/>
      <c r="G54" s="11"/>
      <c r="H54" s="11"/>
      <c r="I54" s="18"/>
      <c r="J54" s="34"/>
      <c r="K54" s="18"/>
    </row>
    <row r="55" spans="2:11">
      <c r="B55" s="12"/>
      <c r="C55" s="13"/>
      <c r="D55" s="21" t="s">
        <v>6</v>
      </c>
      <c r="E55" s="35" t="s">
        <v>0</v>
      </c>
      <c r="F55" s="35" t="s">
        <v>3</v>
      </c>
      <c r="G55" s="35" t="s">
        <v>2</v>
      </c>
      <c r="I55" s="18"/>
      <c r="J55" s="34"/>
      <c r="K55" s="18"/>
    </row>
    <row r="56" spans="2:11">
      <c r="B56" s="12"/>
      <c r="D56" s="15"/>
      <c r="E56" s="15"/>
      <c r="F56" s="31"/>
      <c r="G56" s="31"/>
      <c r="I56" s="18"/>
      <c r="J56" s="34"/>
      <c r="K56" s="18"/>
    </row>
    <row r="57" spans="2:11">
      <c r="C57" s="27"/>
      <c r="D57" s="30" t="s">
        <v>4</v>
      </c>
      <c r="E57" s="22">
        <v>83531</v>
      </c>
      <c r="F57" s="36">
        <f>E57/140264743</f>
        <v>5.9552385163533217E-4</v>
      </c>
      <c r="G57" s="23">
        <v>53.21</v>
      </c>
      <c r="I57" s="18"/>
      <c r="J57" s="34"/>
      <c r="K57" s="18"/>
    </row>
    <row r="58" spans="2:11">
      <c r="C58" s="38"/>
      <c r="D58" s="39" t="s">
        <v>5</v>
      </c>
      <c r="E58" s="40">
        <f>123477</f>
        <v>123477</v>
      </c>
      <c r="F58" s="41">
        <f>E58/140264743</f>
        <v>8.8031387901947675E-4</v>
      </c>
      <c r="G58" s="42">
        <f>(123477*14.57)/E58</f>
        <v>14.57</v>
      </c>
      <c r="I58" s="18"/>
      <c r="J58" s="34"/>
      <c r="K58" s="18"/>
    </row>
    <row r="59" spans="2:11">
      <c r="D59" s="18"/>
      <c r="E59" s="18"/>
      <c r="F59" s="18"/>
      <c r="G59" s="18"/>
      <c r="H59" s="18"/>
      <c r="I59" s="18"/>
      <c r="J59" s="34"/>
      <c r="K59" s="18"/>
    </row>
    <row r="60" spans="2:11">
      <c r="D60" s="18"/>
      <c r="E60" s="18"/>
      <c r="F60" s="18"/>
      <c r="G60" s="18"/>
      <c r="H60" s="18"/>
      <c r="I60" s="18"/>
      <c r="J60" s="34"/>
      <c r="K60" s="18"/>
    </row>
    <row r="61" spans="2:11">
      <c r="D61" s="43" t="s">
        <v>7</v>
      </c>
      <c r="E61" s="44">
        <f>SUM(E57:E60)</f>
        <v>207008</v>
      </c>
      <c r="F61" s="45">
        <f>SUM(F57:F60)</f>
        <v>1.475837730654809E-3</v>
      </c>
      <c r="G61" s="46">
        <f>(+E57*G57+E58*G58)/E61</f>
        <v>30.161850749729481</v>
      </c>
      <c r="H61" s="18"/>
      <c r="I61" s="18"/>
      <c r="J61" s="34"/>
      <c r="K61" s="18"/>
    </row>
    <row r="62" spans="2:11">
      <c r="D62" s="18"/>
      <c r="E62" s="18"/>
      <c r="F62" s="18"/>
      <c r="G62" s="18"/>
      <c r="H62" s="18"/>
      <c r="I62" s="18"/>
      <c r="J62" s="34"/>
      <c r="K62" s="18"/>
    </row>
    <row r="63" spans="2:11" ht="15.75">
      <c r="B63" s="2"/>
      <c r="C63" s="2" t="s">
        <v>1</v>
      </c>
      <c r="D63" s="2"/>
      <c r="E63" s="2"/>
      <c r="F63" s="2"/>
      <c r="G63" s="37">
        <v>38898</v>
      </c>
      <c r="H63" s="3"/>
      <c r="I63" s="18"/>
      <c r="J63" s="34"/>
      <c r="K63" s="18"/>
    </row>
    <row r="64" spans="2:11" ht="15.75">
      <c r="B64" s="4"/>
      <c r="C64" s="5"/>
      <c r="F64" s="6"/>
      <c r="G64" s="6"/>
      <c r="H64" s="6"/>
      <c r="I64" s="18"/>
      <c r="J64" s="34"/>
      <c r="K64" s="18"/>
    </row>
    <row r="65" spans="2:11">
      <c r="B65" s="7"/>
      <c r="C65" s="7"/>
      <c r="D65" s="7"/>
      <c r="E65" s="7"/>
      <c r="F65" s="7"/>
      <c r="G65" s="8"/>
      <c r="H65" s="8"/>
      <c r="I65" s="18"/>
      <c r="J65" s="34"/>
      <c r="K65" s="18"/>
    </row>
    <row r="66" spans="2:11">
      <c r="B66" s="9"/>
      <c r="C66" s="9"/>
      <c r="D66" s="10"/>
      <c r="E66" s="10"/>
      <c r="F66" s="11"/>
      <c r="G66" s="11"/>
      <c r="H66" s="11"/>
      <c r="I66" s="18"/>
      <c r="J66" s="34"/>
      <c r="K66" s="18"/>
    </row>
    <row r="67" spans="2:11">
      <c r="B67" s="12"/>
      <c r="C67" s="13"/>
      <c r="D67" s="21" t="s">
        <v>6</v>
      </c>
      <c r="E67" s="35" t="s">
        <v>0</v>
      </c>
      <c r="F67" s="35" t="s">
        <v>3</v>
      </c>
      <c r="G67" s="35" t="s">
        <v>2</v>
      </c>
      <c r="I67" s="18"/>
      <c r="J67" s="34"/>
      <c r="K67" s="18"/>
    </row>
    <row r="68" spans="2:11">
      <c r="B68" s="12"/>
      <c r="D68" s="15"/>
      <c r="E68" s="15"/>
      <c r="F68" s="31"/>
      <c r="G68" s="31"/>
      <c r="I68" s="18"/>
      <c r="J68" s="34"/>
      <c r="K68" s="18"/>
    </row>
    <row r="69" spans="2:11">
      <c r="C69" s="27"/>
      <c r="D69" s="30" t="s">
        <v>4</v>
      </c>
      <c r="E69" s="22">
        <v>83531</v>
      </c>
      <c r="F69" s="36">
        <f>E69/140264743</f>
        <v>5.9552385163533217E-4</v>
      </c>
      <c r="G69" s="23">
        <v>53.21</v>
      </c>
      <c r="I69" s="18"/>
      <c r="J69" s="34"/>
      <c r="K69" s="18"/>
    </row>
    <row r="70" spans="2:11">
      <c r="C70" s="38"/>
      <c r="D70" s="39" t="s">
        <v>5</v>
      </c>
      <c r="E70" s="40">
        <f>123477</f>
        <v>123477</v>
      </c>
      <c r="F70" s="41">
        <f>E70/140264743</f>
        <v>8.8031387901947675E-4</v>
      </c>
      <c r="G70" s="42">
        <f>(123477*14.57)/E70</f>
        <v>14.57</v>
      </c>
      <c r="I70" s="18"/>
      <c r="J70" s="34"/>
      <c r="K70" s="18"/>
    </row>
    <row r="71" spans="2:11">
      <c r="D71" s="18"/>
      <c r="E71" s="18"/>
      <c r="F71" s="18"/>
      <c r="G71" s="18"/>
      <c r="H71" s="18"/>
      <c r="I71" s="18"/>
      <c r="J71" s="34"/>
      <c r="K71" s="18"/>
    </row>
    <row r="72" spans="2:11">
      <c r="D72" s="18"/>
      <c r="E72" s="18"/>
      <c r="F72" s="18"/>
      <c r="G72" s="18"/>
      <c r="H72" s="18"/>
      <c r="I72" s="18"/>
      <c r="J72" s="34"/>
      <c r="K72" s="18"/>
    </row>
    <row r="73" spans="2:11">
      <c r="D73" s="43" t="s">
        <v>7</v>
      </c>
      <c r="E73" s="44">
        <f>SUM(E69:E72)</f>
        <v>207008</v>
      </c>
      <c r="F73" s="45">
        <f>SUM(F69:F72)</f>
        <v>1.475837730654809E-3</v>
      </c>
      <c r="G73" s="46">
        <f>(+E69*G69+E70*G70)/E73</f>
        <v>30.161850749729481</v>
      </c>
      <c r="H73" s="18"/>
      <c r="I73" s="18"/>
      <c r="J73" s="34"/>
      <c r="K73" s="18"/>
    </row>
    <row r="74" spans="2:11">
      <c r="D74" s="18"/>
      <c r="E74" s="18"/>
      <c r="F74" s="18"/>
      <c r="G74" s="18"/>
      <c r="H74" s="18"/>
      <c r="I74" s="18"/>
      <c r="J74" s="34"/>
      <c r="K74" s="18"/>
    </row>
    <row r="75" spans="2:11" ht="15.75">
      <c r="B75" s="2"/>
      <c r="C75" s="2" t="s">
        <v>1</v>
      </c>
      <c r="D75" s="2"/>
      <c r="E75" s="2"/>
      <c r="F75" s="2"/>
      <c r="G75" s="37">
        <v>38929</v>
      </c>
      <c r="H75" s="3"/>
      <c r="I75" s="18"/>
      <c r="J75" s="34"/>
      <c r="K75" s="18"/>
    </row>
    <row r="76" spans="2:11" ht="15.75">
      <c r="B76" s="4"/>
      <c r="C76" s="5"/>
      <c r="F76" s="6"/>
      <c r="G76" s="6"/>
      <c r="H76" s="6"/>
      <c r="I76" s="18"/>
      <c r="J76" s="34"/>
      <c r="K76" s="18"/>
    </row>
    <row r="77" spans="2:11">
      <c r="B77" s="7"/>
      <c r="C77" s="7"/>
      <c r="D77" s="7"/>
      <c r="E77" s="7"/>
      <c r="F77" s="7"/>
      <c r="G77" s="8"/>
      <c r="H77" s="8"/>
      <c r="I77" s="18"/>
      <c r="J77" s="34"/>
      <c r="K77" s="18"/>
    </row>
    <row r="78" spans="2:11">
      <c r="B78" s="9"/>
      <c r="C78" s="9"/>
      <c r="D78" s="10"/>
      <c r="E78" s="10"/>
      <c r="F78" s="11"/>
      <c r="G78" s="11"/>
      <c r="H78" s="11"/>
      <c r="I78" s="18"/>
      <c r="J78" s="34"/>
      <c r="K78" s="18"/>
    </row>
    <row r="79" spans="2:11">
      <c r="B79" s="12"/>
      <c r="C79" s="13"/>
      <c r="D79" s="21" t="s">
        <v>6</v>
      </c>
      <c r="E79" s="35" t="s">
        <v>0</v>
      </c>
      <c r="F79" s="35" t="s">
        <v>3</v>
      </c>
      <c r="G79" s="35" t="s">
        <v>2</v>
      </c>
      <c r="I79" s="18"/>
      <c r="J79" s="34"/>
      <c r="K79" s="18"/>
    </row>
    <row r="80" spans="2:11">
      <c r="B80" s="12"/>
      <c r="D80" s="15"/>
      <c r="E80" s="15"/>
      <c r="F80" s="31"/>
      <c r="G80" s="31"/>
      <c r="I80" s="18"/>
      <c r="J80" s="34"/>
      <c r="K80" s="18"/>
    </row>
    <row r="81" spans="2:11">
      <c r="C81" s="27"/>
      <c r="D81" s="30" t="s">
        <v>4</v>
      </c>
      <c r="E81" s="22">
        <v>83531</v>
      </c>
      <c r="F81" s="36">
        <f>E81/140264743</f>
        <v>5.9552385163533217E-4</v>
      </c>
      <c r="G81" s="23">
        <v>54.35</v>
      </c>
      <c r="I81" s="18"/>
      <c r="J81" s="34"/>
      <c r="K81" s="18"/>
    </row>
    <row r="82" spans="2:11">
      <c r="C82" s="38"/>
      <c r="D82" s="39" t="s">
        <v>5</v>
      </c>
      <c r="E82" s="40">
        <f>123477</f>
        <v>123477</v>
      </c>
      <c r="F82" s="41">
        <f>E82/140264743</f>
        <v>8.8031387901947675E-4</v>
      </c>
      <c r="G82" s="42">
        <f>(123477*14.57)/E82</f>
        <v>14.57</v>
      </c>
      <c r="I82" s="18"/>
      <c r="J82" s="34"/>
      <c r="K82" s="18"/>
    </row>
    <row r="83" spans="2:11">
      <c r="D83" s="18"/>
      <c r="E83" s="18"/>
      <c r="F83" s="18"/>
      <c r="G83" s="18"/>
      <c r="H83" s="18"/>
      <c r="I83" s="18"/>
      <c r="J83" s="34"/>
      <c r="K83" s="18"/>
    </row>
    <row r="84" spans="2:11">
      <c r="D84" s="18"/>
      <c r="E84" s="18"/>
      <c r="F84" s="18"/>
      <c r="G84" s="18"/>
      <c r="H84" s="18"/>
      <c r="I84" s="18"/>
      <c r="J84" s="34"/>
      <c r="K84" s="18"/>
    </row>
    <row r="85" spans="2:11">
      <c r="D85" s="43" t="s">
        <v>7</v>
      </c>
      <c r="E85" s="44">
        <f>SUM(E81:E84)</f>
        <v>207008</v>
      </c>
      <c r="F85" s="45">
        <f>SUM(F81:F84)</f>
        <v>1.475837730654809E-3</v>
      </c>
      <c r="G85" s="46">
        <f>(+E81*G81+E82*G82)/E85</f>
        <v>30.621858768743238</v>
      </c>
      <c r="H85" s="18"/>
      <c r="I85" s="18"/>
      <c r="J85" s="34"/>
      <c r="K85" s="18"/>
    </row>
    <row r="86" spans="2:11">
      <c r="D86" s="18"/>
      <c r="E86" s="18"/>
      <c r="F86" s="18"/>
      <c r="G86" s="18"/>
      <c r="H86" s="18"/>
      <c r="I86" s="18"/>
      <c r="J86" s="34"/>
      <c r="K86" s="18"/>
    </row>
    <row r="87" spans="2:11" ht="15.75">
      <c r="B87" s="2"/>
      <c r="C87" s="2" t="s">
        <v>1</v>
      </c>
      <c r="D87" s="2"/>
      <c r="E87" s="2"/>
      <c r="F87" s="2"/>
      <c r="G87" s="37">
        <v>38960</v>
      </c>
      <c r="H87" s="3"/>
      <c r="I87" s="18"/>
      <c r="J87" s="34"/>
      <c r="K87" s="18"/>
    </row>
    <row r="88" spans="2:11" ht="15.75">
      <c r="B88" s="4"/>
      <c r="C88" s="5"/>
      <c r="F88" s="6"/>
      <c r="G88" s="6"/>
      <c r="H88" s="6"/>
      <c r="I88" s="18"/>
      <c r="J88" s="34"/>
      <c r="K88" s="18"/>
    </row>
    <row r="89" spans="2:11">
      <c r="B89" s="7"/>
      <c r="C89" s="7"/>
      <c r="D89" s="7"/>
      <c r="E89" s="7"/>
      <c r="F89" s="7"/>
      <c r="G89" s="8"/>
      <c r="H89" s="8"/>
      <c r="I89" s="18"/>
      <c r="J89" s="34"/>
      <c r="K89" s="18"/>
    </row>
    <row r="90" spans="2:11">
      <c r="B90" s="9"/>
      <c r="C90" s="9"/>
      <c r="D90" s="10"/>
      <c r="E90" s="10"/>
      <c r="F90" s="11"/>
      <c r="G90" s="11"/>
      <c r="H90" s="11"/>
    </row>
    <row r="91" spans="2:11">
      <c r="B91" s="12"/>
      <c r="C91" s="13"/>
      <c r="D91" s="21" t="s">
        <v>6</v>
      </c>
      <c r="E91" s="35" t="s">
        <v>0</v>
      </c>
      <c r="F91" s="35" t="s">
        <v>3</v>
      </c>
      <c r="G91" s="35" t="s">
        <v>2</v>
      </c>
    </row>
    <row r="92" spans="2:11">
      <c r="B92" s="12"/>
      <c r="D92" s="15"/>
      <c r="E92" s="15"/>
      <c r="F92" s="31"/>
      <c r="G92" s="31"/>
    </row>
    <row r="93" spans="2:11">
      <c r="C93" s="27"/>
      <c r="D93" s="30" t="s">
        <v>4</v>
      </c>
      <c r="E93" s="22">
        <v>83531</v>
      </c>
      <c r="F93" s="36">
        <f>E93/140264743</f>
        <v>5.9552385163533217E-4</v>
      </c>
      <c r="G93" s="23">
        <v>54.68</v>
      </c>
    </row>
    <row r="94" spans="2:11">
      <c r="C94" s="38"/>
      <c r="D94" s="39" t="s">
        <v>5</v>
      </c>
      <c r="E94" s="40">
        <f>123477</f>
        <v>123477</v>
      </c>
      <c r="F94" s="41">
        <f>E94/140264743</f>
        <v>8.8031387901947675E-4</v>
      </c>
      <c r="G94" s="42">
        <f>(123477*14.57)/E94</f>
        <v>14.57</v>
      </c>
    </row>
    <row r="95" spans="2:11">
      <c r="D95" s="18"/>
      <c r="E95" s="18"/>
      <c r="F95" s="18"/>
      <c r="G95" s="18"/>
      <c r="H95" s="18"/>
    </row>
    <row r="96" spans="2:11">
      <c r="D96" s="18"/>
      <c r="E96" s="18"/>
      <c r="F96" s="18"/>
      <c r="G96" s="18"/>
      <c r="H96" s="18"/>
    </row>
    <row r="97" spans="2:8">
      <c r="D97" s="43" t="s">
        <v>7</v>
      </c>
      <c r="E97" s="44">
        <f>SUM(E93:E96)</f>
        <v>207008</v>
      </c>
      <c r="F97" s="45">
        <f>SUM(F93:F96)</f>
        <v>1.475837730654809E-3</v>
      </c>
      <c r="G97" s="46">
        <f>(+E93*G93+E94*G94)/E97</f>
        <v>30.755018984773539</v>
      </c>
      <c r="H97" s="18"/>
    </row>
    <row r="99" spans="2:8" ht="15.75">
      <c r="B99" s="2"/>
      <c r="C99" s="2" t="s">
        <v>1</v>
      </c>
      <c r="D99" s="2"/>
      <c r="E99" s="2"/>
      <c r="F99" s="2"/>
      <c r="G99" s="37">
        <v>38990</v>
      </c>
      <c r="H99" s="3"/>
    </row>
    <row r="100" spans="2:8" ht="15.75">
      <c r="B100" s="4"/>
      <c r="C100" s="5"/>
      <c r="F100" s="6"/>
      <c r="G100" s="6"/>
      <c r="H100" s="6"/>
    </row>
    <row r="101" spans="2:8">
      <c r="B101" s="7"/>
      <c r="C101" s="7"/>
      <c r="D101" s="7"/>
      <c r="E101" s="7"/>
      <c r="F101" s="7"/>
      <c r="G101" s="8"/>
      <c r="H101" s="8"/>
    </row>
    <row r="102" spans="2:8">
      <c r="B102" s="9"/>
      <c r="C102" s="9"/>
      <c r="D102" s="10"/>
      <c r="E102" s="10"/>
      <c r="F102" s="11"/>
      <c r="G102" s="11"/>
      <c r="H102" s="11"/>
    </row>
    <row r="103" spans="2:8">
      <c r="B103" s="12"/>
      <c r="C103" s="13"/>
      <c r="D103" s="21" t="s">
        <v>6</v>
      </c>
      <c r="E103" s="35" t="s">
        <v>0</v>
      </c>
      <c r="F103" s="35" t="s">
        <v>3</v>
      </c>
      <c r="G103" s="35" t="s">
        <v>2</v>
      </c>
    </row>
    <row r="104" spans="2:8">
      <c r="B104" s="12"/>
      <c r="D104" s="15"/>
      <c r="E104" s="15"/>
      <c r="F104" s="31"/>
      <c r="G104" s="31"/>
    </row>
    <row r="105" spans="2:8">
      <c r="C105" s="27"/>
      <c r="D105" s="30" t="s">
        <v>4</v>
      </c>
      <c r="E105" s="22">
        <v>65531</v>
      </c>
      <c r="F105" s="36">
        <f>E105/140264743</f>
        <v>4.6719509549167322E-4</v>
      </c>
      <c r="G105" s="23">
        <v>57.56</v>
      </c>
    </row>
    <row r="106" spans="2:8">
      <c r="C106" s="38"/>
      <c r="D106" s="39" t="s">
        <v>5</v>
      </c>
      <c r="E106" s="40">
        <v>141477</v>
      </c>
      <c r="F106" s="41">
        <f>E106/140264743</f>
        <v>1.0086426351631358E-3</v>
      </c>
      <c r="G106" s="42">
        <v>24.4</v>
      </c>
    </row>
    <row r="107" spans="2:8">
      <c r="D107" s="18"/>
      <c r="E107" s="18"/>
      <c r="F107" s="18"/>
      <c r="G107" s="18"/>
      <c r="H107" s="18"/>
    </row>
    <row r="108" spans="2:8">
      <c r="D108" s="18"/>
      <c r="E108" s="18"/>
      <c r="F108" s="18"/>
      <c r="G108" s="18"/>
      <c r="H108" s="18"/>
    </row>
    <row r="109" spans="2:8">
      <c r="D109" s="43" t="s">
        <v>7</v>
      </c>
      <c r="E109" s="44">
        <f>SUM(E105:E108)</f>
        <v>207008</v>
      </c>
      <c r="F109" s="45">
        <f>SUM(F105:F108)</f>
        <v>1.475837730654809E-3</v>
      </c>
      <c r="G109" s="46">
        <f>(+E105*G105+E106*G106)/E109</f>
        <v>34.897217305611377</v>
      </c>
      <c r="H109" s="18"/>
    </row>
    <row r="112" spans="2:8" ht="15.75">
      <c r="B112" s="2"/>
      <c r="C112" s="2" t="s">
        <v>1</v>
      </c>
      <c r="D112" s="2"/>
      <c r="E112" s="2"/>
      <c r="F112" s="2"/>
      <c r="G112" s="37">
        <v>39021</v>
      </c>
      <c r="H112" s="3"/>
    </row>
    <row r="113" spans="2:8" ht="15.75">
      <c r="B113" s="4"/>
      <c r="C113" s="5"/>
      <c r="F113" s="6"/>
      <c r="G113" s="6"/>
      <c r="H113" s="6"/>
    </row>
    <row r="114" spans="2:8">
      <c r="B114" s="7"/>
      <c r="C114" s="7"/>
      <c r="D114" s="7"/>
      <c r="E114" s="7"/>
      <c r="F114" s="7"/>
      <c r="G114" s="8"/>
      <c r="H114" s="8"/>
    </row>
    <row r="115" spans="2:8">
      <c r="B115" s="9"/>
      <c r="C115" s="9"/>
      <c r="D115" s="10"/>
      <c r="E115" s="10"/>
      <c r="F115" s="11"/>
      <c r="G115" s="11"/>
      <c r="H115" s="11"/>
    </row>
    <row r="116" spans="2:8">
      <c r="B116" s="12"/>
      <c r="C116" s="13"/>
      <c r="D116" s="21" t="s">
        <v>6</v>
      </c>
      <c r="E116" s="35" t="s">
        <v>0</v>
      </c>
      <c r="F116" s="35" t="s">
        <v>3</v>
      </c>
      <c r="G116" s="35" t="s">
        <v>2</v>
      </c>
    </row>
    <row r="117" spans="2:8">
      <c r="B117" s="12"/>
      <c r="D117" s="15"/>
      <c r="E117" s="15"/>
      <c r="F117" s="31"/>
      <c r="G117" s="31"/>
    </row>
    <row r="118" spans="2:8">
      <c r="C118" s="27"/>
      <c r="D118" s="30" t="s">
        <v>4</v>
      </c>
      <c r="E118" s="22">
        <v>0</v>
      </c>
      <c r="F118" s="36">
        <v>0</v>
      </c>
      <c r="G118" s="23">
        <v>0</v>
      </c>
    </row>
    <row r="119" spans="2:8">
      <c r="C119" s="38"/>
      <c r="D119" s="39" t="s">
        <v>5</v>
      </c>
      <c r="E119" s="40">
        <v>107008</v>
      </c>
      <c r="F119" s="41">
        <f>E119/140264743</f>
        <v>7.6290019652337012E-4</v>
      </c>
      <c r="G119" s="42">
        <v>35.31</v>
      </c>
    </row>
    <row r="120" spans="2:8">
      <c r="D120" s="18"/>
      <c r="E120" s="18"/>
      <c r="F120" s="18"/>
      <c r="G120" s="18"/>
      <c r="H120" s="18"/>
    </row>
    <row r="121" spans="2:8">
      <c r="D121" s="18"/>
      <c r="E121" s="18"/>
      <c r="F121" s="18"/>
      <c r="G121" s="18"/>
      <c r="H121" s="18"/>
    </row>
    <row r="122" spans="2:8">
      <c r="D122" s="43" t="s">
        <v>7</v>
      </c>
      <c r="E122" s="44">
        <f>SUM(E118:E121)</f>
        <v>107008</v>
      </c>
      <c r="F122" s="45">
        <f>SUM(F118:F121)</f>
        <v>7.6290019652337012E-4</v>
      </c>
      <c r="G122" s="46">
        <f>(+E118*G118+E119*G119)/E122</f>
        <v>35.31</v>
      </c>
      <c r="H122" s="18"/>
    </row>
    <row r="126" spans="2:8" ht="15.75">
      <c r="B126" s="2"/>
      <c r="C126" s="2" t="s">
        <v>1</v>
      </c>
      <c r="D126" s="2"/>
      <c r="E126" s="2"/>
      <c r="F126" s="2"/>
      <c r="G126" s="37">
        <v>39051</v>
      </c>
      <c r="H126" s="3"/>
    </row>
    <row r="127" spans="2:8" ht="15.75">
      <c r="B127" s="4"/>
      <c r="C127" s="5"/>
      <c r="F127" s="6"/>
      <c r="G127" s="6"/>
      <c r="H127" s="6"/>
    </row>
    <row r="128" spans="2:8">
      <c r="B128" s="7"/>
      <c r="C128" s="7"/>
      <c r="D128" s="7"/>
      <c r="E128" s="7"/>
      <c r="F128" s="7"/>
      <c r="G128" s="8"/>
      <c r="H128" s="8"/>
    </row>
    <row r="129" spans="2:8">
      <c r="B129" s="9"/>
      <c r="C129" s="9"/>
      <c r="D129" s="10"/>
      <c r="E129" s="10"/>
      <c r="F129" s="11"/>
      <c r="G129" s="11"/>
      <c r="H129" s="11"/>
    </row>
    <row r="130" spans="2:8">
      <c r="B130" s="12"/>
      <c r="C130" s="13"/>
      <c r="D130" s="21" t="s">
        <v>6</v>
      </c>
      <c r="E130" s="35" t="s">
        <v>0</v>
      </c>
      <c r="F130" s="35" t="s">
        <v>3</v>
      </c>
      <c r="G130" s="35" t="s">
        <v>2</v>
      </c>
    </row>
    <row r="131" spans="2:8">
      <c r="B131" s="12"/>
      <c r="C131" s="119"/>
      <c r="D131" s="15"/>
      <c r="E131" s="31"/>
      <c r="F131" s="31"/>
      <c r="G131" s="31"/>
    </row>
    <row r="132" spans="2:8">
      <c r="B132" s="12"/>
      <c r="D132" s="30" t="s">
        <v>4</v>
      </c>
      <c r="E132" s="22">
        <v>0</v>
      </c>
      <c r="F132" s="36">
        <v>0</v>
      </c>
      <c r="G132" s="23">
        <v>0</v>
      </c>
    </row>
    <row r="133" spans="2:8">
      <c r="C133" s="38"/>
      <c r="D133" s="39" t="s">
        <v>5</v>
      </c>
      <c r="E133" s="40">
        <v>135346</v>
      </c>
      <c r="F133" s="41">
        <f>E133/140264743</f>
        <v>9.6493243494553721E-4</v>
      </c>
      <c r="G133" s="42">
        <v>73.569999999999993</v>
      </c>
    </row>
    <row r="134" spans="2:8">
      <c r="D134" s="18"/>
      <c r="E134" s="18"/>
      <c r="F134" s="18"/>
      <c r="G134" s="18"/>
      <c r="H134" s="18"/>
    </row>
    <row r="135" spans="2:8">
      <c r="D135" s="18"/>
      <c r="E135" s="18"/>
      <c r="F135" s="18"/>
      <c r="G135" s="18"/>
      <c r="H135" s="18"/>
    </row>
    <row r="136" spans="2:8">
      <c r="D136" s="43" t="s">
        <v>7</v>
      </c>
      <c r="E136" s="44">
        <f>SUM(E132:E135)</f>
        <v>135346</v>
      </c>
      <c r="F136" s="45">
        <f>SUM(F132:F135)</f>
        <v>9.6493243494553721E-4</v>
      </c>
      <c r="G136" s="46">
        <f>(+E132*G132+E133*G133)/E136</f>
        <v>73.569999999999993</v>
      </c>
      <c r="H136" s="18"/>
    </row>
    <row r="140" spans="2:8" ht="15.75">
      <c r="B140" s="2"/>
      <c r="C140" s="2" t="s">
        <v>1</v>
      </c>
      <c r="D140" s="2"/>
      <c r="E140" s="2"/>
      <c r="F140" s="2"/>
      <c r="G140" s="37">
        <v>39082</v>
      </c>
      <c r="H140" s="3"/>
    </row>
    <row r="141" spans="2:8" ht="15.75">
      <c r="B141" s="4"/>
      <c r="C141" s="5"/>
      <c r="F141" s="6"/>
      <c r="G141" s="6"/>
      <c r="H141" s="6"/>
    </row>
    <row r="142" spans="2:8">
      <c r="B142" s="7"/>
      <c r="C142" s="7"/>
      <c r="D142" s="7"/>
      <c r="E142" s="7"/>
      <c r="F142" s="7"/>
      <c r="G142" s="8"/>
      <c r="H142" s="8"/>
    </row>
    <row r="143" spans="2:8">
      <c r="B143" s="9"/>
      <c r="C143" s="9"/>
      <c r="D143" s="10"/>
      <c r="E143" s="10"/>
      <c r="F143" s="11"/>
      <c r="G143" s="11"/>
      <c r="H143" s="11"/>
    </row>
    <row r="144" spans="2:8">
      <c r="B144" s="12"/>
      <c r="C144" s="13"/>
      <c r="D144" s="21" t="s">
        <v>6</v>
      </c>
      <c r="E144" s="35" t="s">
        <v>0</v>
      </c>
      <c r="F144" s="35" t="s">
        <v>3</v>
      </c>
      <c r="G144" s="35" t="s">
        <v>2</v>
      </c>
    </row>
    <row r="145" spans="2:8">
      <c r="B145" s="12"/>
      <c r="D145" s="15"/>
      <c r="E145" s="15"/>
      <c r="F145" s="31"/>
      <c r="G145" s="31"/>
    </row>
    <row r="146" spans="2:8">
      <c r="B146" s="12"/>
      <c r="D146" s="30" t="s">
        <v>4</v>
      </c>
      <c r="E146" s="22">
        <v>0</v>
      </c>
      <c r="F146" s="36">
        <v>0</v>
      </c>
      <c r="G146" s="23">
        <v>0</v>
      </c>
    </row>
    <row r="147" spans="2:8">
      <c r="C147" s="38"/>
      <c r="D147" s="39" t="s">
        <v>5</v>
      </c>
      <c r="E147" s="40">
        <v>133183</v>
      </c>
      <c r="F147" s="41">
        <f>E147/140264743</f>
        <v>9.4951159608227425E-4</v>
      </c>
      <c r="G147" s="42">
        <v>73.569999999999993</v>
      </c>
    </row>
    <row r="148" spans="2:8">
      <c r="D148" s="18"/>
      <c r="E148" s="18"/>
      <c r="F148" s="18"/>
      <c r="G148" s="18"/>
      <c r="H148" s="18"/>
    </row>
    <row r="149" spans="2:8">
      <c r="D149" s="18"/>
      <c r="E149" s="18"/>
      <c r="F149" s="18"/>
      <c r="G149" s="18"/>
      <c r="H149" s="18"/>
    </row>
    <row r="150" spans="2:8">
      <c r="D150" s="43" t="s">
        <v>7</v>
      </c>
      <c r="E150" s="44">
        <f>SUM(E145:E149)</f>
        <v>133183</v>
      </c>
      <c r="F150" s="45">
        <f>SUM(F145:F149)</f>
        <v>9.4951159608227425E-4</v>
      </c>
      <c r="G150" s="46">
        <f>(+E145*G145+E147*G147)/E150</f>
        <v>73.569999999999993</v>
      </c>
      <c r="H150" s="18"/>
    </row>
  </sheetData>
  <printOptions horizontalCentered="1"/>
  <pageMargins left="0.75" right="0.75" top="1" bottom="1" header="0" footer="0"/>
  <pageSetup paperSize="9" scale="4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J161"/>
  <sheetViews>
    <sheetView topLeftCell="B10" workbookViewId="0">
      <selection activeCell="G39" sqref="G39"/>
    </sheetView>
  </sheetViews>
  <sheetFormatPr baseColWidth="10" defaultRowHeight="12.75"/>
  <cols>
    <col min="1" max="1" width="11.42578125" style="1"/>
    <col min="2" max="2" width="3.5703125" style="1" customWidth="1"/>
    <col min="3" max="3" width="5.28515625" style="1" customWidth="1"/>
    <col min="4" max="4" width="17.5703125" style="1" bestFit="1" customWidth="1"/>
    <col min="5" max="5" width="17.5703125" style="1" customWidth="1"/>
    <col min="6" max="6" width="11" style="1" customWidth="1"/>
    <col min="7" max="7" width="18" style="1" customWidth="1"/>
    <col min="8" max="8" width="3.5703125" style="1" customWidth="1"/>
    <col min="9" max="9" width="3.140625" style="1" customWidth="1"/>
    <col min="10" max="10" width="11.42578125" style="32"/>
    <col min="11" max="16384" width="11.42578125" style="1"/>
  </cols>
  <sheetData>
    <row r="2" spans="2:8" ht="15.75">
      <c r="B2" s="2"/>
      <c r="C2" s="2" t="s">
        <v>1</v>
      </c>
      <c r="D2" s="2"/>
      <c r="E2" s="2"/>
      <c r="F2" s="2"/>
      <c r="G2" s="37">
        <v>39113</v>
      </c>
      <c r="H2" s="3"/>
    </row>
    <row r="3" spans="2:8" ht="15.75">
      <c r="B3" s="4"/>
      <c r="C3" s="5"/>
      <c r="F3" s="6"/>
      <c r="G3" s="6"/>
      <c r="H3" s="6"/>
    </row>
    <row r="4" spans="2:8">
      <c r="B4" s="7"/>
      <c r="C4" s="7"/>
      <c r="D4" s="7"/>
      <c r="E4" s="7"/>
      <c r="F4" s="7"/>
      <c r="G4" s="8"/>
      <c r="H4" s="8"/>
    </row>
    <row r="5" spans="2:8">
      <c r="B5" s="9"/>
      <c r="C5" s="9"/>
      <c r="D5" s="10"/>
      <c r="E5" s="10"/>
      <c r="F5" s="11"/>
      <c r="G5" s="11"/>
      <c r="H5" s="11"/>
    </row>
    <row r="6" spans="2:8">
      <c r="B6" s="12"/>
      <c r="C6" s="13"/>
      <c r="D6" s="21" t="s">
        <v>6</v>
      </c>
      <c r="E6" s="35" t="s">
        <v>0</v>
      </c>
      <c r="F6" s="35" t="s">
        <v>3</v>
      </c>
      <c r="G6" s="35" t="s">
        <v>2</v>
      </c>
    </row>
    <row r="7" spans="2:8">
      <c r="B7" s="12"/>
      <c r="D7" s="15"/>
      <c r="E7" s="15"/>
      <c r="F7" s="31"/>
      <c r="G7" s="31"/>
    </row>
    <row r="8" spans="2:8">
      <c r="C8" s="27"/>
      <c r="D8" s="30" t="s">
        <v>4</v>
      </c>
      <c r="E8" s="22">
        <v>0</v>
      </c>
      <c r="F8" s="36">
        <f>E8/140264743</f>
        <v>0</v>
      </c>
      <c r="G8" s="22">
        <v>0</v>
      </c>
    </row>
    <row r="9" spans="2:8">
      <c r="C9" s="38"/>
      <c r="D9" s="39" t="s">
        <v>5</v>
      </c>
      <c r="E9" s="22">
        <v>0</v>
      </c>
      <c r="F9" s="36">
        <f>E9/140264743</f>
        <v>0</v>
      </c>
      <c r="G9" s="22">
        <v>0</v>
      </c>
    </row>
    <row r="10" spans="2:8">
      <c r="C10" s="28"/>
      <c r="D10" s="29"/>
      <c r="E10" s="29"/>
      <c r="F10" s="22"/>
      <c r="G10" s="23"/>
    </row>
    <row r="11" spans="2:8">
      <c r="C11" s="28"/>
      <c r="D11" s="29"/>
      <c r="E11" s="22"/>
      <c r="F11" s="36"/>
      <c r="G11" s="23"/>
    </row>
    <row r="12" spans="2:8">
      <c r="C12" s="28"/>
      <c r="D12" s="43" t="s">
        <v>7</v>
      </c>
      <c r="E12" s="22" t="s">
        <v>8</v>
      </c>
      <c r="F12" s="22" t="s">
        <v>8</v>
      </c>
      <c r="G12" s="22" t="s">
        <v>8</v>
      </c>
    </row>
    <row r="15" spans="2:8" ht="15.75">
      <c r="B15" s="2"/>
      <c r="C15" s="2" t="s">
        <v>1</v>
      </c>
      <c r="D15" s="2"/>
      <c r="E15" s="2"/>
      <c r="F15" s="2"/>
      <c r="G15" s="37">
        <v>39141</v>
      </c>
      <c r="H15" s="3"/>
    </row>
    <row r="16" spans="2:8" ht="15.75">
      <c r="B16" s="4"/>
      <c r="C16" s="5"/>
      <c r="F16" s="6"/>
      <c r="G16" s="6"/>
      <c r="H16" s="6"/>
    </row>
    <row r="17" spans="2:8">
      <c r="B17" s="7"/>
      <c r="C17" s="7"/>
      <c r="D17" s="7"/>
      <c r="E17" s="7"/>
      <c r="F17" s="7"/>
      <c r="G17" s="8"/>
      <c r="H17" s="8"/>
    </row>
    <row r="18" spans="2:8">
      <c r="B18" s="9"/>
      <c r="C18" s="9"/>
      <c r="D18" s="10"/>
      <c r="E18" s="10"/>
      <c r="F18" s="11"/>
      <c r="G18" s="11"/>
      <c r="H18" s="11"/>
    </row>
    <row r="19" spans="2:8">
      <c r="B19" s="12"/>
      <c r="C19" s="13"/>
      <c r="D19" s="21" t="s">
        <v>6</v>
      </c>
      <c r="E19" s="35" t="s">
        <v>0</v>
      </c>
      <c r="F19" s="35" t="s">
        <v>3</v>
      </c>
      <c r="G19" s="35" t="s">
        <v>2</v>
      </c>
    </row>
    <row r="20" spans="2:8">
      <c r="B20" s="12"/>
      <c r="D20" s="15"/>
      <c r="E20" s="15"/>
      <c r="F20" s="31"/>
      <c r="G20" s="31"/>
    </row>
    <row r="21" spans="2:8">
      <c r="C21" s="27"/>
      <c r="D21" s="30" t="s">
        <v>4</v>
      </c>
      <c r="E21" s="22">
        <v>7088</v>
      </c>
      <c r="F21" s="36">
        <f>E21/140264743</f>
        <v>5.0533012419236387E-5</v>
      </c>
      <c r="G21" s="23">
        <v>77.42</v>
      </c>
    </row>
    <row r="22" spans="2:8">
      <c r="C22" s="38"/>
      <c r="D22" s="39" t="s">
        <v>5</v>
      </c>
      <c r="E22" s="40">
        <v>148510</v>
      </c>
      <c r="F22" s="41">
        <f>E22/140264743</f>
        <v>1.0587835319385999E-3</v>
      </c>
      <c r="G22" s="42">
        <v>74.739999999999995</v>
      </c>
    </row>
    <row r="23" spans="2:8">
      <c r="D23" s="18"/>
      <c r="E23" s="18"/>
      <c r="F23" s="18"/>
      <c r="G23" s="18"/>
      <c r="H23" s="18"/>
    </row>
    <row r="24" spans="2:8">
      <c r="D24" s="18"/>
      <c r="E24" s="18"/>
      <c r="F24" s="18"/>
      <c r="G24" s="18"/>
      <c r="H24" s="18"/>
    </row>
    <row r="25" spans="2:8">
      <c r="D25" s="43" t="s">
        <v>7</v>
      </c>
      <c r="E25" s="44">
        <f>SUM(E21:E24)</f>
        <v>155598</v>
      </c>
      <c r="F25" s="45">
        <f>SUM(F21:F24)</f>
        <v>1.1093165443578363E-3</v>
      </c>
      <c r="G25" s="46">
        <f>(+E21*G21+E22*G22)/E25</f>
        <v>74.862082803120856</v>
      </c>
      <c r="H25" s="18"/>
    </row>
    <row r="28" spans="2:8" ht="15.75">
      <c r="B28" s="2"/>
      <c r="C28" s="2" t="s">
        <v>1</v>
      </c>
      <c r="D28" s="2"/>
      <c r="E28" s="2"/>
      <c r="F28" s="2"/>
      <c r="G28" s="37">
        <v>39172</v>
      </c>
      <c r="H28" s="3"/>
    </row>
    <row r="29" spans="2:8" ht="15.75">
      <c r="B29" s="4"/>
      <c r="C29" s="5"/>
      <c r="F29" s="6"/>
      <c r="G29" s="6"/>
      <c r="H29" s="6"/>
    </row>
    <row r="30" spans="2:8">
      <c r="B30" s="7"/>
      <c r="C30" s="7"/>
      <c r="D30" s="7"/>
      <c r="E30" s="7"/>
      <c r="F30" s="7"/>
      <c r="G30" s="8"/>
      <c r="H30" s="8"/>
    </row>
    <row r="31" spans="2:8">
      <c r="B31" s="9"/>
      <c r="C31" s="9"/>
      <c r="D31" s="10"/>
      <c r="E31" s="10"/>
      <c r="F31" s="11"/>
      <c r="G31" s="11"/>
      <c r="H31" s="11"/>
    </row>
    <row r="32" spans="2:8">
      <c r="B32" s="12"/>
      <c r="C32" s="13"/>
      <c r="D32" s="21" t="s">
        <v>6</v>
      </c>
      <c r="E32" s="35" t="s">
        <v>0</v>
      </c>
      <c r="F32" s="35" t="s">
        <v>3</v>
      </c>
      <c r="G32" s="35" t="s">
        <v>2</v>
      </c>
    </row>
    <row r="33" spans="2:8">
      <c r="B33" s="12"/>
      <c r="D33" s="15"/>
      <c r="E33" s="15"/>
      <c r="F33" s="31"/>
      <c r="G33" s="31"/>
    </row>
    <row r="34" spans="2:8">
      <c r="C34" s="27"/>
      <c r="D34" s="30" t="s">
        <v>4</v>
      </c>
      <c r="E34" s="22">
        <v>5824</v>
      </c>
      <c r="F34" s="47">
        <f>E34/140264743</f>
        <v>4.1521481987815E-5</v>
      </c>
      <c r="G34" s="23">
        <v>74.040000000000006</v>
      </c>
    </row>
    <row r="35" spans="2:8">
      <c r="C35" s="38"/>
      <c r="D35" s="39" t="s">
        <v>5</v>
      </c>
      <c r="E35" s="40">
        <v>135729</v>
      </c>
      <c r="F35" s="41">
        <f>E35/140264743</f>
        <v>9.6766298570126062E-4</v>
      </c>
      <c r="G35" s="42">
        <v>73.72</v>
      </c>
    </row>
    <row r="36" spans="2:8">
      <c r="D36" s="18"/>
      <c r="E36" s="18"/>
      <c r="F36" s="18"/>
      <c r="G36" s="18"/>
      <c r="H36" s="18"/>
    </row>
    <row r="37" spans="2:8">
      <c r="D37" s="18"/>
      <c r="E37" s="18"/>
      <c r="F37" s="18"/>
      <c r="G37" s="18"/>
      <c r="H37" s="18"/>
    </row>
    <row r="38" spans="2:8">
      <c r="D38" s="43" t="s">
        <v>7</v>
      </c>
      <c r="E38" s="44">
        <f>SUM(E34:E37)</f>
        <v>141553</v>
      </c>
      <c r="F38" s="45">
        <f>SUM(F34:F37)</f>
        <v>1.0091844676890756E-3</v>
      </c>
      <c r="G38" s="46">
        <f>(+E34*G34+E35*G35)/E38</f>
        <v>73.733165951975579</v>
      </c>
      <c r="H38" s="18"/>
    </row>
    <row r="42" spans="2:8" ht="15.75">
      <c r="B42" s="2"/>
      <c r="C42" s="2" t="s">
        <v>1</v>
      </c>
      <c r="D42" s="2"/>
      <c r="E42" s="2"/>
      <c r="F42" s="2"/>
      <c r="G42" s="37">
        <v>39202</v>
      </c>
      <c r="H42" s="3"/>
    </row>
    <row r="43" spans="2:8" ht="15.75">
      <c r="B43" s="4"/>
      <c r="C43" s="5"/>
      <c r="F43" s="6"/>
      <c r="G43" s="6"/>
      <c r="H43" s="6"/>
    </row>
    <row r="44" spans="2:8">
      <c r="B44" s="7"/>
      <c r="C44" s="7"/>
      <c r="D44" s="7"/>
      <c r="E44" s="7"/>
      <c r="F44" s="7"/>
      <c r="G44" s="8"/>
      <c r="H44" s="8"/>
    </row>
    <row r="45" spans="2:8">
      <c r="B45" s="9"/>
      <c r="C45" s="9"/>
      <c r="D45" s="10"/>
      <c r="E45" s="10"/>
      <c r="F45" s="11"/>
      <c r="G45" s="11"/>
      <c r="H45" s="11"/>
    </row>
    <row r="46" spans="2:8">
      <c r="B46" s="12"/>
      <c r="C46" s="13"/>
      <c r="D46" s="21" t="s">
        <v>6</v>
      </c>
      <c r="E46" s="35" t="s">
        <v>0</v>
      </c>
      <c r="F46" s="35" t="s">
        <v>3</v>
      </c>
      <c r="G46" s="35" t="s">
        <v>2</v>
      </c>
    </row>
    <row r="47" spans="2:8">
      <c r="B47" s="12"/>
      <c r="D47" s="15"/>
      <c r="E47" s="15"/>
      <c r="F47" s="31"/>
      <c r="G47" s="31"/>
    </row>
    <row r="48" spans="2:8">
      <c r="C48" s="27"/>
      <c r="D48" s="30" t="s">
        <v>4</v>
      </c>
      <c r="E48" s="22">
        <v>0</v>
      </c>
      <c r="F48" s="47">
        <f>E48/140264743</f>
        <v>0</v>
      </c>
      <c r="G48" s="22">
        <v>0</v>
      </c>
    </row>
    <row r="49" spans="2:8">
      <c r="C49" s="38"/>
      <c r="D49" s="39" t="s">
        <v>5</v>
      </c>
      <c r="E49" s="40">
        <v>10608</v>
      </c>
      <c r="F49" s="41">
        <f>E49/140264743</f>
        <v>7.5628413620663031E-5</v>
      </c>
      <c r="G49" s="42">
        <v>73.87</v>
      </c>
    </row>
    <row r="50" spans="2:8">
      <c r="D50" s="18"/>
      <c r="E50" s="18"/>
      <c r="F50" s="18"/>
      <c r="G50" s="18"/>
      <c r="H50" s="18"/>
    </row>
    <row r="51" spans="2:8">
      <c r="D51" s="18"/>
      <c r="E51" s="18"/>
      <c r="F51" s="18"/>
      <c r="G51" s="18"/>
      <c r="H51" s="18"/>
    </row>
    <row r="52" spans="2:8">
      <c r="D52" s="43" t="s">
        <v>7</v>
      </c>
      <c r="E52" s="44">
        <f>SUM(E48:E51)</f>
        <v>10608</v>
      </c>
      <c r="F52" s="45">
        <f>SUM(F48:F51)</f>
        <v>7.5628413620663031E-5</v>
      </c>
      <c r="G52" s="46">
        <f>(+E49*G49)/E52</f>
        <v>73.87</v>
      </c>
      <c r="H52" s="18"/>
    </row>
    <row r="54" spans="2:8" ht="15.75">
      <c r="B54" s="2"/>
      <c r="C54" s="2" t="s">
        <v>1</v>
      </c>
      <c r="D54" s="2"/>
      <c r="E54" s="2"/>
      <c r="F54" s="2"/>
      <c r="G54" s="37">
        <v>39233</v>
      </c>
      <c r="H54" s="3"/>
    </row>
    <row r="55" spans="2:8" ht="15.75">
      <c r="B55" s="4"/>
      <c r="C55" s="5"/>
      <c r="F55" s="6"/>
      <c r="G55" s="6"/>
      <c r="H55" s="6"/>
    </row>
    <row r="56" spans="2:8">
      <c r="B56" s="7"/>
      <c r="C56" s="7"/>
      <c r="D56" s="7"/>
      <c r="E56" s="7"/>
      <c r="F56" s="7"/>
      <c r="G56" s="8"/>
      <c r="H56" s="8"/>
    </row>
    <row r="57" spans="2:8">
      <c r="B57" s="9"/>
      <c r="C57" s="9"/>
      <c r="D57" s="10"/>
      <c r="E57" s="10"/>
      <c r="F57" s="11"/>
      <c r="G57" s="11"/>
      <c r="H57" s="11"/>
    </row>
    <row r="58" spans="2:8">
      <c r="B58" s="12"/>
      <c r="C58" s="13"/>
      <c r="D58" s="21" t="s">
        <v>6</v>
      </c>
      <c r="E58" s="35" t="s">
        <v>0</v>
      </c>
      <c r="F58" s="35" t="s">
        <v>3</v>
      </c>
      <c r="G58" s="35" t="s">
        <v>2</v>
      </c>
    </row>
    <row r="59" spans="2:8">
      <c r="B59" s="12"/>
      <c r="D59" s="15"/>
      <c r="E59" s="15"/>
      <c r="F59" s="31"/>
      <c r="G59" s="31"/>
    </row>
    <row r="60" spans="2:8">
      <c r="C60" s="27"/>
      <c r="D60" s="30" t="s">
        <v>4</v>
      </c>
      <c r="E60" s="22">
        <v>0</v>
      </c>
      <c r="F60" s="48">
        <f>E60/140264743</f>
        <v>0</v>
      </c>
      <c r="G60" s="22">
        <v>0</v>
      </c>
    </row>
    <row r="61" spans="2:8">
      <c r="C61" s="38"/>
      <c r="D61" s="39" t="s">
        <v>5</v>
      </c>
      <c r="E61" s="40">
        <v>3655</v>
      </c>
      <c r="F61" s="48">
        <f>E61/140264743</f>
        <v>2.6057866872504089E-5</v>
      </c>
      <c r="G61" s="42">
        <v>76.39</v>
      </c>
    </row>
    <row r="62" spans="2:8">
      <c r="D62" s="18"/>
      <c r="E62" s="18"/>
      <c r="F62" s="18"/>
      <c r="G62" s="18"/>
      <c r="H62" s="18"/>
    </row>
    <row r="63" spans="2:8">
      <c r="D63" s="18"/>
      <c r="E63" s="18"/>
      <c r="F63" s="18"/>
      <c r="G63" s="18"/>
      <c r="H63" s="18"/>
    </row>
    <row r="64" spans="2:8">
      <c r="D64" s="43" t="s">
        <v>7</v>
      </c>
      <c r="E64" s="44">
        <f>SUM(E60:E63)</f>
        <v>3655</v>
      </c>
      <c r="F64" s="49">
        <f>SUM(F60:F63)</f>
        <v>2.6057866872504089E-5</v>
      </c>
      <c r="G64" s="46">
        <f>(+E61*G61)/E64</f>
        <v>76.39</v>
      </c>
      <c r="H64" s="18"/>
    </row>
    <row r="68" spans="2:8" ht="15.75">
      <c r="B68" s="2"/>
      <c r="C68" s="2" t="s">
        <v>1</v>
      </c>
      <c r="D68" s="2"/>
      <c r="E68" s="2"/>
      <c r="F68" s="2"/>
      <c r="G68" s="37">
        <v>39263</v>
      </c>
      <c r="H68" s="3"/>
    </row>
    <row r="69" spans="2:8" ht="15.75">
      <c r="B69" s="4"/>
      <c r="C69" s="5"/>
      <c r="F69" s="6"/>
      <c r="G69" s="6"/>
      <c r="H69" s="6"/>
    </row>
    <row r="70" spans="2:8">
      <c r="B70" s="7"/>
      <c r="C70" s="7"/>
      <c r="D70" s="7"/>
      <c r="E70" s="7"/>
      <c r="F70" s="7"/>
      <c r="G70" s="8"/>
      <c r="H70" s="8"/>
    </row>
    <row r="71" spans="2:8">
      <c r="B71" s="9"/>
      <c r="C71" s="9"/>
      <c r="D71" s="10"/>
      <c r="E71" s="10"/>
      <c r="F71" s="11"/>
      <c r="G71" s="11"/>
      <c r="H71" s="11"/>
    </row>
    <row r="72" spans="2:8">
      <c r="B72" s="12"/>
      <c r="C72" s="13"/>
      <c r="D72" s="21" t="s">
        <v>6</v>
      </c>
      <c r="E72" s="35" t="s">
        <v>0</v>
      </c>
      <c r="F72" s="35" t="s">
        <v>3</v>
      </c>
      <c r="G72" s="35" t="s">
        <v>2</v>
      </c>
    </row>
    <row r="73" spans="2:8">
      <c r="B73" s="12"/>
      <c r="D73" s="15"/>
      <c r="E73" s="15"/>
      <c r="F73" s="31"/>
      <c r="G73" s="31"/>
    </row>
    <row r="74" spans="2:8">
      <c r="C74" s="27"/>
      <c r="D74" s="30" t="s">
        <v>4</v>
      </c>
      <c r="E74" s="22">
        <v>0</v>
      </c>
      <c r="F74" s="47">
        <f>E74/140264743</f>
        <v>0</v>
      </c>
      <c r="G74" s="23">
        <v>0</v>
      </c>
    </row>
    <row r="75" spans="2:8">
      <c r="C75" s="38"/>
      <c r="D75" s="39" t="s">
        <v>5</v>
      </c>
      <c r="E75" s="40">
        <v>254642</v>
      </c>
      <c r="F75" s="41">
        <f>E75/140264743</f>
        <v>1.8154383956629785E-3</v>
      </c>
      <c r="G75" s="42">
        <v>74.8202482308496</v>
      </c>
    </row>
    <row r="76" spans="2:8">
      <c r="D76" s="18"/>
      <c r="E76" s="18"/>
      <c r="F76" s="18"/>
      <c r="G76" s="18"/>
      <c r="H76" s="18"/>
    </row>
    <row r="77" spans="2:8">
      <c r="D77" s="18"/>
      <c r="E77" s="18"/>
      <c r="F77" s="18"/>
      <c r="G77" s="18"/>
      <c r="H77" s="18"/>
    </row>
    <row r="78" spans="2:8">
      <c r="D78" s="43" t="s">
        <v>7</v>
      </c>
      <c r="E78" s="44">
        <f>SUM(E74:E77)</f>
        <v>254642</v>
      </c>
      <c r="F78" s="49">
        <f>SUM(F74:F77)</f>
        <v>1.8154383956629785E-3</v>
      </c>
      <c r="G78" s="50">
        <f>(+E74*G74+E75*G75)/E78</f>
        <v>74.8202482308496</v>
      </c>
      <c r="H78" s="18"/>
    </row>
    <row r="82" spans="2:8" ht="15.75">
      <c r="B82" s="2"/>
      <c r="C82" s="2" t="s">
        <v>1</v>
      </c>
      <c r="D82" s="2"/>
      <c r="E82" s="2"/>
      <c r="F82" s="2"/>
      <c r="G82" s="37">
        <v>39294</v>
      </c>
      <c r="H82" s="3"/>
    </row>
    <row r="83" spans="2:8" ht="15.75">
      <c r="B83" s="4"/>
      <c r="C83" s="5"/>
      <c r="F83" s="6"/>
      <c r="G83" s="6"/>
      <c r="H83" s="6"/>
    </row>
    <row r="84" spans="2:8">
      <c r="B84" s="7"/>
      <c r="C84" s="7"/>
      <c r="D84" s="7"/>
      <c r="E84" s="7"/>
      <c r="F84" s="7"/>
      <c r="G84" s="8"/>
      <c r="H84" s="8"/>
    </row>
    <row r="85" spans="2:8">
      <c r="B85" s="9"/>
      <c r="C85" s="9"/>
      <c r="D85" s="10"/>
      <c r="E85" s="10"/>
      <c r="F85" s="11"/>
      <c r="G85" s="11"/>
      <c r="H85" s="11"/>
    </row>
    <row r="86" spans="2:8">
      <c r="B86" s="12"/>
      <c r="C86" s="13"/>
      <c r="D86" s="21" t="s">
        <v>6</v>
      </c>
      <c r="E86" s="35" t="s">
        <v>0</v>
      </c>
      <c r="F86" s="35" t="s">
        <v>3</v>
      </c>
      <c r="G86" s="35" t="s">
        <v>2</v>
      </c>
    </row>
    <row r="87" spans="2:8">
      <c r="B87" s="12"/>
      <c r="D87" s="15"/>
      <c r="E87" s="15"/>
      <c r="F87" s="31"/>
      <c r="G87" s="31"/>
    </row>
    <row r="88" spans="2:8">
      <c r="C88" s="27"/>
      <c r="D88" s="30" t="s">
        <v>4</v>
      </c>
      <c r="E88" s="22">
        <v>0</v>
      </c>
      <c r="F88" s="47">
        <f>E88/140264743</f>
        <v>0</v>
      </c>
      <c r="G88" s="23">
        <v>0</v>
      </c>
    </row>
    <row r="89" spans="2:8">
      <c r="C89" s="38"/>
      <c r="D89" s="39" t="s">
        <v>5</v>
      </c>
      <c r="E89" s="40">
        <v>300000</v>
      </c>
      <c r="F89" s="48">
        <f>E89/140264743</f>
        <v>2.1388126023943166E-3</v>
      </c>
      <c r="G89" s="42">
        <v>74.14459473333909</v>
      </c>
    </row>
    <row r="90" spans="2:8">
      <c r="D90" s="18"/>
      <c r="E90" s="18"/>
      <c r="F90" s="18"/>
      <c r="G90" s="18"/>
      <c r="H90" s="18"/>
    </row>
    <row r="91" spans="2:8">
      <c r="D91" s="18"/>
      <c r="E91" s="18"/>
      <c r="F91" s="18"/>
      <c r="G91" s="18"/>
      <c r="H91" s="18"/>
    </row>
    <row r="92" spans="2:8">
      <c r="D92" s="43" t="s">
        <v>7</v>
      </c>
      <c r="E92" s="44">
        <f>SUM(E88:E91)</f>
        <v>300000</v>
      </c>
      <c r="F92" s="49">
        <f>SUM(F88:F91)</f>
        <v>2.1388126023943166E-3</v>
      </c>
      <c r="G92" s="46">
        <f>(+E88*G88+E89*G89)/E92</f>
        <v>74.14459473333909</v>
      </c>
      <c r="H92" s="18"/>
    </row>
    <row r="97" spans="2:8" ht="15.75">
      <c r="B97" s="2"/>
      <c r="C97" s="2" t="s">
        <v>1</v>
      </c>
      <c r="D97" s="2"/>
      <c r="E97" s="2"/>
      <c r="F97" s="2"/>
      <c r="G97" s="37">
        <v>39325</v>
      </c>
      <c r="H97" s="3"/>
    </row>
    <row r="98" spans="2:8" ht="15.75">
      <c r="B98" s="4"/>
      <c r="C98" s="5"/>
      <c r="F98" s="6"/>
      <c r="G98" s="6"/>
      <c r="H98" s="6"/>
    </row>
    <row r="99" spans="2:8">
      <c r="B99" s="7"/>
      <c r="C99" s="7"/>
      <c r="D99" s="7"/>
      <c r="E99" s="7"/>
      <c r="F99" s="7"/>
      <c r="G99" s="8"/>
      <c r="H99" s="8"/>
    </row>
    <row r="100" spans="2:8">
      <c r="B100" s="9"/>
      <c r="C100" s="9"/>
      <c r="D100" s="10"/>
      <c r="E100" s="10"/>
      <c r="F100" s="11"/>
      <c r="G100" s="11"/>
      <c r="H100" s="11"/>
    </row>
    <row r="101" spans="2:8">
      <c r="B101" s="12"/>
      <c r="C101" s="13"/>
      <c r="D101" s="21" t="s">
        <v>6</v>
      </c>
      <c r="E101" s="35" t="s">
        <v>0</v>
      </c>
      <c r="F101" s="35" t="s">
        <v>3</v>
      </c>
      <c r="G101" s="35" t="s">
        <v>2</v>
      </c>
    </row>
    <row r="102" spans="2:8">
      <c r="B102" s="12"/>
      <c r="D102" s="15"/>
      <c r="E102" s="15"/>
      <c r="F102" s="31"/>
      <c r="G102" s="31"/>
    </row>
    <row r="103" spans="2:8">
      <c r="C103" s="27"/>
      <c r="D103" s="30" t="s">
        <v>4</v>
      </c>
      <c r="E103" s="22">
        <v>0</v>
      </c>
      <c r="F103" s="47">
        <f>E103/140264743</f>
        <v>0</v>
      </c>
      <c r="G103" s="23">
        <v>0</v>
      </c>
    </row>
    <row r="104" spans="2:8">
      <c r="C104" s="38"/>
      <c r="D104" s="39" t="s">
        <v>5</v>
      </c>
      <c r="E104" s="40">
        <v>300000</v>
      </c>
      <c r="F104" s="48">
        <f>E104/140264743</f>
        <v>2.1388126023943166E-3</v>
      </c>
      <c r="G104" s="42">
        <v>74.14459473333909</v>
      </c>
    </row>
    <row r="105" spans="2:8">
      <c r="D105" s="18"/>
      <c r="E105" s="18"/>
      <c r="F105" s="18"/>
      <c r="G105" s="18"/>
      <c r="H105" s="18"/>
    </row>
    <row r="106" spans="2:8">
      <c r="D106" s="18"/>
      <c r="E106" s="18"/>
      <c r="F106" s="18"/>
      <c r="G106" s="18"/>
      <c r="H106" s="18"/>
    </row>
    <row r="107" spans="2:8">
      <c r="D107" s="43" t="s">
        <v>7</v>
      </c>
      <c r="E107" s="44">
        <f>SUM(E103:E106)</f>
        <v>300000</v>
      </c>
      <c r="F107" s="49">
        <f>SUM(F103:F106)</f>
        <v>2.1388126023943166E-3</v>
      </c>
      <c r="G107" s="46">
        <f>(+E103*G103+E104*G104)/E107</f>
        <v>74.14459473333909</v>
      </c>
      <c r="H107" s="18"/>
    </row>
    <row r="110" spans="2:8" ht="15.75">
      <c r="B110" s="2"/>
      <c r="C110" s="2" t="s">
        <v>1</v>
      </c>
      <c r="D110" s="2"/>
      <c r="E110" s="2"/>
      <c r="F110" s="2"/>
      <c r="G110" s="37">
        <v>39355</v>
      </c>
      <c r="H110" s="3"/>
    </row>
    <row r="111" spans="2:8" ht="15.75">
      <c r="B111" s="4"/>
      <c r="C111" s="5"/>
      <c r="F111" s="6"/>
      <c r="G111" s="6"/>
      <c r="H111" s="6"/>
    </row>
    <row r="112" spans="2:8">
      <c r="B112" s="7"/>
      <c r="C112" s="7"/>
      <c r="D112" s="7"/>
      <c r="E112" s="7"/>
      <c r="F112" s="7"/>
      <c r="G112" s="8"/>
      <c r="H112" s="8"/>
    </row>
    <row r="113" spans="2:8">
      <c r="B113" s="9"/>
      <c r="C113" s="9"/>
      <c r="D113" s="10"/>
      <c r="E113" s="10"/>
      <c r="F113" s="11"/>
      <c r="G113" s="11"/>
      <c r="H113" s="11"/>
    </row>
    <row r="114" spans="2:8">
      <c r="B114" s="12"/>
      <c r="C114" s="13"/>
      <c r="D114" s="21" t="s">
        <v>6</v>
      </c>
      <c r="E114" s="35" t="s">
        <v>0</v>
      </c>
      <c r="F114" s="35" t="s">
        <v>3</v>
      </c>
      <c r="G114" s="35" t="s">
        <v>2</v>
      </c>
    </row>
    <row r="115" spans="2:8">
      <c r="B115" s="12"/>
      <c r="D115" s="15"/>
      <c r="E115" s="15"/>
      <c r="F115" s="31"/>
      <c r="G115" s="31"/>
    </row>
    <row r="116" spans="2:8">
      <c r="C116" s="27"/>
      <c r="D116" s="30" t="s">
        <v>4</v>
      </c>
      <c r="E116" s="22">
        <v>0</v>
      </c>
      <c r="F116" s="47">
        <f>E116/140264743</f>
        <v>0</v>
      </c>
      <c r="G116" s="23">
        <v>0</v>
      </c>
    </row>
    <row r="117" spans="2:8">
      <c r="C117" s="38"/>
      <c r="D117" s="39" t="s">
        <v>5</v>
      </c>
      <c r="E117" s="40">
        <v>300000</v>
      </c>
      <c r="F117" s="48">
        <f>E117/140264743</f>
        <v>2.1388126023943166E-3</v>
      </c>
      <c r="G117" s="42">
        <v>74.14459473333909</v>
      </c>
    </row>
    <row r="118" spans="2:8">
      <c r="D118" s="18"/>
      <c r="E118" s="18"/>
      <c r="F118" s="18"/>
      <c r="G118" s="18"/>
      <c r="H118" s="18"/>
    </row>
    <row r="119" spans="2:8">
      <c r="D119" s="18"/>
      <c r="E119" s="18"/>
      <c r="F119" s="18"/>
      <c r="G119" s="18"/>
      <c r="H119" s="18"/>
    </row>
    <row r="120" spans="2:8">
      <c r="D120" s="43" t="s">
        <v>7</v>
      </c>
      <c r="E120" s="44">
        <f>SUM(E116:E119)</f>
        <v>300000</v>
      </c>
      <c r="F120" s="49">
        <f>SUM(F116:F119)</f>
        <v>2.1388126023943166E-3</v>
      </c>
      <c r="G120" s="46">
        <f>(+E116*G116+E117*G117)/E120</f>
        <v>74.14459473333909</v>
      </c>
      <c r="H120" s="18"/>
    </row>
    <row r="124" spans="2:8" ht="15.75">
      <c r="B124" s="2"/>
      <c r="C124" s="2" t="s">
        <v>1</v>
      </c>
      <c r="D124" s="2"/>
      <c r="E124" s="2"/>
      <c r="F124" s="2"/>
      <c r="G124" s="37">
        <v>39386</v>
      </c>
      <c r="H124" s="3"/>
    </row>
    <row r="125" spans="2:8" ht="15.75">
      <c r="B125" s="4"/>
      <c r="C125" s="5"/>
      <c r="F125" s="6"/>
      <c r="G125" s="6"/>
      <c r="H125" s="6"/>
    </row>
    <row r="126" spans="2:8">
      <c r="B126" s="7"/>
      <c r="C126" s="7"/>
      <c r="D126" s="7"/>
      <c r="E126" s="7"/>
      <c r="F126" s="7"/>
      <c r="G126" s="8"/>
      <c r="H126" s="8"/>
    </row>
    <row r="127" spans="2:8">
      <c r="B127" s="9"/>
      <c r="C127" s="9"/>
      <c r="D127" s="10"/>
      <c r="E127" s="10"/>
      <c r="F127" s="11"/>
      <c r="G127" s="11"/>
      <c r="H127" s="11"/>
    </row>
    <row r="128" spans="2:8">
      <c r="B128" s="12"/>
      <c r="C128" s="13"/>
      <c r="D128" s="21" t="s">
        <v>6</v>
      </c>
      <c r="E128" s="35" t="s">
        <v>0</v>
      </c>
      <c r="F128" s="35" t="s">
        <v>3</v>
      </c>
      <c r="G128" s="35" t="s">
        <v>2</v>
      </c>
    </row>
    <row r="129" spans="2:8">
      <c r="B129" s="12"/>
      <c r="D129" s="15"/>
      <c r="E129" s="15"/>
      <c r="F129" s="31"/>
      <c r="G129" s="31"/>
    </row>
    <row r="130" spans="2:8">
      <c r="C130" s="27"/>
      <c r="D130" s="30" t="s">
        <v>4</v>
      </c>
      <c r="E130" s="22">
        <v>0</v>
      </c>
      <c r="F130" s="47">
        <f>E130/140264743</f>
        <v>0</v>
      </c>
      <c r="G130" s="23">
        <v>0</v>
      </c>
    </row>
    <row r="131" spans="2:8">
      <c r="C131" s="38"/>
      <c r="D131" s="39" t="s">
        <v>5</v>
      </c>
      <c r="E131" s="40">
        <v>300000</v>
      </c>
      <c r="F131" s="48">
        <f>E131/140264743</f>
        <v>2.1388126023943166E-3</v>
      </c>
      <c r="G131" s="42">
        <v>74.14459473333909</v>
      </c>
    </row>
    <row r="132" spans="2:8">
      <c r="D132" s="18"/>
      <c r="E132" s="18"/>
      <c r="F132" s="18"/>
      <c r="G132" s="18"/>
      <c r="H132" s="18"/>
    </row>
    <row r="133" spans="2:8">
      <c r="D133" s="18"/>
      <c r="E133" s="18"/>
      <c r="F133" s="18"/>
      <c r="G133" s="18"/>
      <c r="H133" s="18"/>
    </row>
    <row r="134" spans="2:8">
      <c r="D134" s="43" t="s">
        <v>7</v>
      </c>
      <c r="E134" s="44">
        <f>SUM(E130:E133)</f>
        <v>300000</v>
      </c>
      <c r="F134" s="49">
        <f>SUM(F130:F133)</f>
        <v>2.1388126023943166E-3</v>
      </c>
      <c r="G134" s="46">
        <f>(+E130*G130+E131*G131)/E134</f>
        <v>74.14459473333909</v>
      </c>
      <c r="H134" s="18"/>
    </row>
    <row r="138" spans="2:8" ht="15.75">
      <c r="B138" s="2"/>
      <c r="C138" s="2" t="s">
        <v>1</v>
      </c>
      <c r="D138" s="2"/>
      <c r="E138" s="2"/>
      <c r="F138" s="2"/>
      <c r="G138" s="37">
        <v>39416</v>
      </c>
      <c r="H138" s="3"/>
    </row>
    <row r="139" spans="2:8" ht="15.75">
      <c r="B139" s="4"/>
      <c r="C139" s="5"/>
      <c r="F139" s="6"/>
      <c r="G139" s="6"/>
      <c r="H139" s="6"/>
    </row>
    <row r="140" spans="2:8">
      <c r="B140" s="7"/>
      <c r="C140" s="7"/>
      <c r="D140" s="7"/>
      <c r="E140" s="7"/>
      <c r="F140" s="7"/>
      <c r="G140" s="8"/>
      <c r="H140" s="8"/>
    </row>
    <row r="141" spans="2:8">
      <c r="B141" s="9"/>
      <c r="C141" s="9"/>
      <c r="D141" s="10"/>
      <c r="E141" s="10"/>
      <c r="F141" s="11"/>
      <c r="G141" s="11"/>
      <c r="H141" s="11"/>
    </row>
    <row r="142" spans="2:8">
      <c r="B142" s="12"/>
      <c r="C142" s="13"/>
      <c r="D142" s="21" t="s">
        <v>6</v>
      </c>
      <c r="E142" s="35" t="s">
        <v>0</v>
      </c>
      <c r="F142" s="35" t="s">
        <v>3</v>
      </c>
      <c r="G142" s="35" t="s">
        <v>2</v>
      </c>
    </row>
    <row r="143" spans="2:8">
      <c r="B143" s="12"/>
      <c r="D143" s="15"/>
      <c r="E143" s="15"/>
      <c r="F143" s="31"/>
      <c r="G143" s="31"/>
    </row>
    <row r="144" spans="2:8">
      <c r="C144" s="27"/>
      <c r="D144" s="30" t="s">
        <v>4</v>
      </c>
      <c r="E144" s="22">
        <v>0</v>
      </c>
      <c r="F144" s="47">
        <f>E144/140264743</f>
        <v>0</v>
      </c>
      <c r="G144" s="23">
        <v>0</v>
      </c>
    </row>
    <row r="145" spans="2:8">
      <c r="C145" s="38"/>
      <c r="D145" s="39" t="s">
        <v>5</v>
      </c>
      <c r="E145" s="40">
        <v>300000</v>
      </c>
      <c r="F145" s="48">
        <f>E145/140264743</f>
        <v>2.1388126023943166E-3</v>
      </c>
      <c r="G145" s="42">
        <v>74.14459473333909</v>
      </c>
    </row>
    <row r="146" spans="2:8">
      <c r="D146" s="18"/>
      <c r="E146" s="18"/>
      <c r="F146" s="18"/>
      <c r="G146" s="18"/>
      <c r="H146" s="18"/>
    </row>
    <row r="147" spans="2:8">
      <c r="D147" s="18"/>
      <c r="E147" s="18"/>
      <c r="F147" s="18"/>
      <c r="G147" s="18"/>
      <c r="H147" s="18"/>
    </row>
    <row r="148" spans="2:8">
      <c r="D148" s="43" t="s">
        <v>7</v>
      </c>
      <c r="E148" s="44">
        <f>SUM(E144:E147)</f>
        <v>300000</v>
      </c>
      <c r="F148" s="49">
        <f>SUM(F144:F147)</f>
        <v>2.1388126023943166E-3</v>
      </c>
      <c r="G148" s="46">
        <f>(+E144*G144+E145*G145)/E148</f>
        <v>74.14459473333909</v>
      </c>
      <c r="H148" s="18"/>
    </row>
    <row r="151" spans="2:8" ht="15.75">
      <c r="B151" s="2"/>
      <c r="C151" s="2" t="s">
        <v>1</v>
      </c>
      <c r="D151" s="2"/>
      <c r="E151" s="2"/>
      <c r="F151" s="2"/>
      <c r="G151" s="37">
        <v>39447</v>
      </c>
      <c r="H151" s="3"/>
    </row>
    <row r="152" spans="2:8" ht="15.75">
      <c r="B152" s="4"/>
      <c r="C152" s="5"/>
      <c r="F152" s="6"/>
      <c r="G152" s="6"/>
      <c r="H152" s="6"/>
    </row>
    <row r="153" spans="2:8">
      <c r="B153" s="7"/>
      <c r="C153" s="7"/>
      <c r="D153" s="7"/>
      <c r="E153" s="7"/>
      <c r="F153" s="7"/>
      <c r="G153" s="8"/>
      <c r="H153" s="8"/>
    </row>
    <row r="154" spans="2:8">
      <c r="B154" s="9"/>
      <c r="C154" s="9"/>
      <c r="D154" s="10"/>
      <c r="E154" s="10"/>
      <c r="F154" s="11"/>
      <c r="G154" s="11"/>
      <c r="H154" s="11"/>
    </row>
    <row r="155" spans="2:8">
      <c r="B155" s="12"/>
      <c r="C155" s="13"/>
      <c r="D155" s="21" t="s">
        <v>6</v>
      </c>
      <c r="E155" s="35" t="s">
        <v>0</v>
      </c>
      <c r="F155" s="35" t="s">
        <v>3</v>
      </c>
      <c r="G155" s="35" t="s">
        <v>2</v>
      </c>
    </row>
    <row r="156" spans="2:8">
      <c r="B156" s="12"/>
      <c r="D156" s="15"/>
      <c r="E156" s="15"/>
      <c r="F156" s="31"/>
      <c r="G156" s="31"/>
    </row>
    <row r="157" spans="2:8">
      <c r="C157" s="27"/>
      <c r="D157" s="30" t="s">
        <v>4</v>
      </c>
      <c r="E157" s="22">
        <v>0</v>
      </c>
      <c r="F157" s="47">
        <f>E157/140264743</f>
        <v>0</v>
      </c>
      <c r="G157" s="23">
        <v>0</v>
      </c>
    </row>
    <row r="158" spans="2:8">
      <c r="C158" s="38"/>
      <c r="D158" s="39" t="s">
        <v>5</v>
      </c>
      <c r="E158" s="40">
        <v>300000</v>
      </c>
      <c r="F158" s="48">
        <f>E158/140264743</f>
        <v>2.1388126023943166E-3</v>
      </c>
      <c r="G158" s="42">
        <v>74.14459473333909</v>
      </c>
    </row>
    <row r="159" spans="2:8">
      <c r="D159" s="18"/>
      <c r="E159" s="18"/>
      <c r="F159" s="18"/>
      <c r="G159" s="18"/>
      <c r="H159" s="18"/>
    </row>
    <row r="160" spans="2:8">
      <c r="D160" s="18"/>
      <c r="E160" s="18"/>
      <c r="F160" s="18"/>
      <c r="G160" s="18"/>
      <c r="H160" s="18"/>
    </row>
    <row r="161" spans="4:8">
      <c r="D161" s="43" t="s">
        <v>7</v>
      </c>
      <c r="E161" s="44">
        <f>SUM(E157:E160)</f>
        <v>300000</v>
      </c>
      <c r="F161" s="49">
        <f>SUM(F157:F160)</f>
        <v>2.1388126023943166E-3</v>
      </c>
      <c r="G161" s="46">
        <f>(+E157*G157+E158*G158)/E161</f>
        <v>74.14459473333909</v>
      </c>
      <c r="H161" s="18"/>
    </row>
  </sheetData>
  <printOptions horizontalCentered="1"/>
  <pageMargins left="0.75" right="0.75" top="1" bottom="1" header="0" footer="0"/>
  <pageSetup paperSize="9" scale="4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K167"/>
  <sheetViews>
    <sheetView topLeftCell="A28" workbookViewId="0">
      <selection activeCell="G39" sqref="G39"/>
    </sheetView>
  </sheetViews>
  <sheetFormatPr baseColWidth="10" defaultRowHeight="12.75"/>
  <cols>
    <col min="1" max="1" width="11.42578125" style="1"/>
    <col min="2" max="2" width="3.5703125" style="1" customWidth="1"/>
    <col min="3" max="3" width="5.28515625" style="1" customWidth="1"/>
    <col min="4" max="4" width="17.5703125" style="1" bestFit="1" customWidth="1"/>
    <col min="5" max="5" width="17.5703125" style="1" customWidth="1"/>
    <col min="6" max="6" width="11" style="1" customWidth="1"/>
    <col min="7" max="7" width="18" style="1" customWidth="1"/>
    <col min="8" max="8" width="3.5703125" style="1" customWidth="1"/>
    <col min="9" max="9" width="3.140625" style="1" customWidth="1"/>
    <col min="10" max="10" width="11.42578125" style="32"/>
    <col min="11" max="16384" width="11.42578125" style="1"/>
  </cols>
  <sheetData>
    <row r="2" spans="2:8" ht="15.75">
      <c r="B2" s="2"/>
      <c r="C2" s="2" t="s">
        <v>1</v>
      </c>
      <c r="D2" s="2"/>
      <c r="E2" s="2"/>
      <c r="F2" s="2"/>
      <c r="G2" s="37">
        <v>39478</v>
      </c>
      <c r="H2" s="3"/>
    </row>
    <row r="3" spans="2:8" ht="15.75">
      <c r="B3" s="4"/>
      <c r="C3" s="5"/>
      <c r="F3" s="6"/>
      <c r="G3" s="6"/>
      <c r="H3" s="6"/>
    </row>
    <row r="4" spans="2:8">
      <c r="B4" s="7"/>
      <c r="C4" s="7"/>
      <c r="D4" s="7"/>
      <c r="E4" s="7"/>
      <c r="F4" s="7"/>
      <c r="G4" s="8"/>
      <c r="H4" s="8"/>
    </row>
    <row r="5" spans="2:8">
      <c r="B5" s="9"/>
      <c r="C5" s="9"/>
      <c r="D5" s="10"/>
      <c r="E5" s="10"/>
      <c r="F5" s="11"/>
      <c r="G5" s="11"/>
      <c r="H5" s="11"/>
    </row>
    <row r="6" spans="2:8">
      <c r="B6" s="12"/>
      <c r="C6" s="13"/>
      <c r="D6" s="21" t="s">
        <v>6</v>
      </c>
      <c r="E6" s="35" t="s">
        <v>0</v>
      </c>
      <c r="F6" s="35" t="s">
        <v>3</v>
      </c>
      <c r="G6" s="35" t="s">
        <v>2</v>
      </c>
    </row>
    <row r="7" spans="2:8">
      <c r="B7" s="12"/>
      <c r="D7" s="15"/>
      <c r="E7" s="15"/>
      <c r="F7" s="31"/>
      <c r="G7" s="31"/>
    </row>
    <row r="8" spans="2:8">
      <c r="C8" s="27"/>
      <c r="D8" s="30" t="s">
        <v>4</v>
      </c>
      <c r="E8" s="22">
        <v>1002639</v>
      </c>
      <c r="F8" s="47">
        <f>E8/140264743</f>
        <v>7.1481897628401176E-3</v>
      </c>
      <c r="G8" s="23">
        <v>42.050165</v>
      </c>
    </row>
    <row r="9" spans="2:8">
      <c r="C9" s="38"/>
      <c r="D9" s="39" t="s">
        <v>5</v>
      </c>
      <c r="E9" s="40">
        <v>300000</v>
      </c>
      <c r="F9" s="41">
        <f>E9/140264743</f>
        <v>2.1388126023943166E-3</v>
      </c>
      <c r="G9" s="42">
        <v>74.144594999999995</v>
      </c>
    </row>
    <row r="10" spans="2:8">
      <c r="D10" s="18"/>
      <c r="E10" s="18"/>
      <c r="F10" s="18"/>
      <c r="G10" s="18"/>
      <c r="H10" s="18"/>
    </row>
    <row r="11" spans="2:8">
      <c r="D11" s="18"/>
      <c r="E11" s="18"/>
      <c r="F11" s="18"/>
      <c r="G11" s="18"/>
      <c r="H11" s="18"/>
    </row>
    <row r="12" spans="2:8">
      <c r="D12" s="43" t="s">
        <v>7</v>
      </c>
      <c r="E12" s="44">
        <f>SUM(E8:E11)</f>
        <v>1302639</v>
      </c>
      <c r="F12" s="49">
        <f>SUM(F8:F11)</f>
        <v>9.2870023652344338E-3</v>
      </c>
      <c r="G12" s="50">
        <f>(+E8*G8+E9*G9)/E12</f>
        <v>49.441567376253133</v>
      </c>
      <c r="H12" s="18"/>
    </row>
    <row r="16" spans="2:8" ht="15.75">
      <c r="B16" s="2"/>
      <c r="C16" s="2" t="s">
        <v>1</v>
      </c>
      <c r="D16" s="2"/>
      <c r="E16" s="2"/>
      <c r="F16" s="2"/>
      <c r="G16" s="37">
        <v>39506</v>
      </c>
      <c r="H16" s="3"/>
    </row>
    <row r="17" spans="2:11" ht="15.75">
      <c r="B17" s="4"/>
      <c r="C17" s="5"/>
      <c r="F17" s="6"/>
      <c r="G17" s="6"/>
      <c r="H17" s="6"/>
    </row>
    <row r="18" spans="2:11">
      <c r="B18" s="7"/>
      <c r="C18" s="7"/>
      <c r="D18" s="7"/>
      <c r="E18" s="7"/>
      <c r="F18" s="7"/>
      <c r="G18" s="8"/>
      <c r="H18" s="8"/>
    </row>
    <row r="19" spans="2:11">
      <c r="B19" s="9"/>
      <c r="C19" s="9"/>
      <c r="D19" s="10"/>
      <c r="E19" s="10"/>
      <c r="F19" s="11"/>
      <c r="G19" s="11"/>
      <c r="H19" s="11"/>
    </row>
    <row r="20" spans="2:11">
      <c r="B20" s="12"/>
      <c r="C20" s="13"/>
      <c r="D20" s="21" t="s">
        <v>6</v>
      </c>
      <c r="E20" s="35" t="s">
        <v>0</v>
      </c>
      <c r="F20" s="35" t="s">
        <v>3</v>
      </c>
      <c r="G20" s="35" t="s">
        <v>2</v>
      </c>
    </row>
    <row r="21" spans="2:11">
      <c r="B21" s="12"/>
      <c r="D21" s="15"/>
      <c r="E21" s="15"/>
      <c r="F21" s="31"/>
      <c r="G21" s="31"/>
      <c r="J21" s="51">
        <v>74.144594999999995</v>
      </c>
      <c r="K21" s="32">
        <v>300000</v>
      </c>
    </row>
    <row r="22" spans="2:11">
      <c r="C22" s="27"/>
      <c r="D22" s="30" t="s">
        <v>4</v>
      </c>
      <c r="E22" s="22">
        <v>1250374</v>
      </c>
      <c r="F22" s="47">
        <f>E22/140264743</f>
        <v>8.9143855630206374E-3</v>
      </c>
      <c r="G22" s="23">
        <v>41.535800000000002</v>
      </c>
      <c r="J22" s="32">
        <v>44.768933076923076</v>
      </c>
      <c r="K22" s="32">
        <v>4249</v>
      </c>
    </row>
    <row r="23" spans="2:11">
      <c r="C23" s="38"/>
      <c r="D23" s="39" t="s">
        <v>5</v>
      </c>
      <c r="E23" s="40">
        <f>300000+4249</f>
        <v>304249</v>
      </c>
      <c r="F23" s="48">
        <f>E23/140264743</f>
        <v>2.1691053182195615E-3</v>
      </c>
      <c r="G23" s="42">
        <f>(300000*J21+K22*J22)/E23</f>
        <v>73.734348170885852</v>
      </c>
    </row>
    <row r="24" spans="2:11">
      <c r="D24" s="18"/>
      <c r="E24" s="18"/>
      <c r="F24" s="18"/>
      <c r="G24" s="18"/>
      <c r="H24" s="18"/>
    </row>
    <row r="25" spans="2:11">
      <c r="D25" s="18"/>
      <c r="E25" s="18"/>
      <c r="F25" s="18"/>
      <c r="G25" s="18"/>
      <c r="H25" s="18"/>
    </row>
    <row r="26" spans="2:11">
      <c r="D26" s="43" t="s">
        <v>7</v>
      </c>
      <c r="E26" s="44">
        <f>SUM(E22:E25)</f>
        <v>1554623</v>
      </c>
      <c r="F26" s="49">
        <f>SUM(F22:F25)</f>
        <v>1.1083490881240199E-2</v>
      </c>
      <c r="G26" s="46">
        <f>(+E22*G22+E23*G23)/E26</f>
        <v>47.837248056823967</v>
      </c>
      <c r="H26" s="18"/>
    </row>
    <row r="31" spans="2:11" ht="15.75">
      <c r="B31" s="2"/>
      <c r="C31" s="2" t="s">
        <v>1</v>
      </c>
      <c r="D31" s="2"/>
      <c r="E31" s="2"/>
      <c r="F31" s="2"/>
      <c r="G31" s="37">
        <v>39538</v>
      </c>
      <c r="H31" s="3"/>
    </row>
    <row r="32" spans="2:11" ht="15.75">
      <c r="B32" s="4"/>
      <c r="C32" s="5"/>
      <c r="F32" s="6"/>
      <c r="G32" s="6"/>
      <c r="H32" s="6"/>
    </row>
    <row r="33" spans="2:11">
      <c r="B33" s="7"/>
      <c r="C33" s="7"/>
      <c r="D33" s="7"/>
      <c r="E33" s="7"/>
      <c r="F33" s="7"/>
      <c r="G33" s="8"/>
      <c r="H33" s="8"/>
    </row>
    <row r="34" spans="2:11">
      <c r="B34" s="9"/>
      <c r="C34" s="9"/>
      <c r="D34" s="10"/>
      <c r="E34" s="10"/>
      <c r="F34" s="11"/>
      <c r="G34" s="11"/>
      <c r="H34" s="11"/>
    </row>
    <row r="35" spans="2:11">
      <c r="B35" s="12"/>
      <c r="C35" s="13"/>
      <c r="D35" s="21" t="s">
        <v>6</v>
      </c>
      <c r="E35" s="35" t="s">
        <v>0</v>
      </c>
      <c r="F35" s="35" t="s">
        <v>3</v>
      </c>
      <c r="G35" s="35" t="s">
        <v>2</v>
      </c>
    </row>
    <row r="36" spans="2:11">
      <c r="B36" s="12"/>
      <c r="D36" s="15"/>
      <c r="E36" s="15"/>
      <c r="F36" s="31"/>
      <c r="G36" s="31"/>
      <c r="J36" s="51">
        <v>74.144594999999995</v>
      </c>
      <c r="K36" s="32">
        <v>280000</v>
      </c>
    </row>
    <row r="37" spans="2:11">
      <c r="C37" s="27"/>
      <c r="D37" s="30" t="s">
        <v>4</v>
      </c>
      <c r="E37" s="22">
        <v>1250374</v>
      </c>
      <c r="F37" s="47">
        <f>E37/140264743</f>
        <v>8.9143855630206374E-3</v>
      </c>
      <c r="G37" s="23">
        <v>41.77</v>
      </c>
      <c r="J37" s="32">
        <v>48.168327054142615</v>
      </c>
      <c r="K37" s="32">
        <v>378</v>
      </c>
    </row>
    <row r="38" spans="2:11">
      <c r="C38" s="38"/>
      <c r="D38" s="39" t="s">
        <v>5</v>
      </c>
      <c r="E38" s="40">
        <f>280000+378</f>
        <v>280378</v>
      </c>
      <c r="F38" s="48">
        <f>E38/140264743</f>
        <v>1.9989199994470456E-3</v>
      </c>
      <c r="G38" s="42">
        <f>(280000*J36+K37*J37)/E38</f>
        <v>74.10957431619623</v>
      </c>
    </row>
    <row r="39" spans="2:11">
      <c r="D39" s="18"/>
      <c r="E39" s="18"/>
      <c r="F39" s="18"/>
      <c r="G39" s="18"/>
      <c r="H39" s="18"/>
    </row>
    <row r="40" spans="2:11">
      <c r="D40" s="18"/>
      <c r="E40" s="18"/>
      <c r="F40" s="18"/>
      <c r="G40" s="18"/>
      <c r="H40" s="18"/>
    </row>
    <row r="41" spans="2:11">
      <c r="D41" s="43" t="s">
        <v>7</v>
      </c>
      <c r="E41" s="44">
        <f>SUM(E37:E40)</f>
        <v>1530752</v>
      </c>
      <c r="F41" s="49">
        <f>SUM(F37:F40)</f>
        <v>1.0913305562467683E-2</v>
      </c>
      <c r="G41" s="46">
        <f>(+E37*G37+E38*G38)/E41</f>
        <v>47.69343186069753</v>
      </c>
      <c r="H41" s="18"/>
    </row>
    <row r="45" spans="2:11" ht="15.75">
      <c r="B45" s="2"/>
      <c r="C45" s="2" t="s">
        <v>1</v>
      </c>
      <c r="D45" s="2"/>
      <c r="E45" s="2"/>
      <c r="F45" s="2"/>
      <c r="G45" s="37">
        <v>39568</v>
      </c>
      <c r="H45" s="3"/>
    </row>
    <row r="46" spans="2:11" ht="15.75">
      <c r="B46" s="4"/>
      <c r="C46" s="5"/>
      <c r="F46" s="6"/>
      <c r="G46" s="6"/>
      <c r="H46" s="6"/>
    </row>
    <row r="47" spans="2:11">
      <c r="B47" s="7"/>
      <c r="C47" s="7"/>
      <c r="D47" s="7"/>
      <c r="E47" s="7"/>
      <c r="F47" s="7"/>
      <c r="G47" s="8"/>
      <c r="H47" s="8"/>
    </row>
    <row r="48" spans="2:11">
      <c r="B48" s="9"/>
      <c r="C48" s="9"/>
      <c r="D48" s="10"/>
      <c r="E48" s="10"/>
      <c r="F48" s="11"/>
      <c r="G48" s="11"/>
      <c r="H48" s="11"/>
    </row>
    <row r="49" spans="2:8">
      <c r="B49" s="12"/>
      <c r="C49" s="13"/>
      <c r="D49" s="21" t="s">
        <v>6</v>
      </c>
      <c r="E49" s="35" t="s">
        <v>0</v>
      </c>
      <c r="F49" s="35" t="s">
        <v>3</v>
      </c>
      <c r="G49" s="35" t="s">
        <v>2</v>
      </c>
    </row>
    <row r="50" spans="2:8">
      <c r="B50" s="12"/>
      <c r="D50" s="15"/>
      <c r="E50" s="15"/>
      <c r="F50" s="31"/>
      <c r="G50" s="31"/>
    </row>
    <row r="51" spans="2:8">
      <c r="C51" s="27"/>
      <c r="D51" s="30" t="s">
        <v>4</v>
      </c>
      <c r="E51" s="22">
        <v>1250374</v>
      </c>
      <c r="F51" s="47">
        <f>E51/140264743</f>
        <v>8.9143855630206374E-3</v>
      </c>
      <c r="G51" s="23">
        <v>41.79</v>
      </c>
    </row>
    <row r="52" spans="2:8">
      <c r="C52" s="38"/>
      <c r="D52" s="39" t="s">
        <v>5</v>
      </c>
      <c r="E52" s="40">
        <v>277000</v>
      </c>
      <c r="F52" s="48">
        <f>E52/140264743</f>
        <v>1.9748369695440859E-3</v>
      </c>
      <c r="G52" s="42">
        <v>74.14</v>
      </c>
    </row>
    <row r="53" spans="2:8">
      <c r="D53" s="18"/>
      <c r="E53" s="18"/>
      <c r="F53" s="18"/>
      <c r="G53" s="18"/>
      <c r="H53" s="18"/>
    </row>
    <row r="54" spans="2:8">
      <c r="D54" s="18"/>
      <c r="E54" s="18"/>
      <c r="F54" s="18"/>
      <c r="G54" s="18"/>
      <c r="H54" s="18"/>
    </row>
    <row r="55" spans="2:8">
      <c r="D55" s="43" t="s">
        <v>7</v>
      </c>
      <c r="E55" s="44">
        <f>SUM(E51:E54)</f>
        <v>1527374</v>
      </c>
      <c r="F55" s="49">
        <f>SUM(F51:F54)</f>
        <v>1.0889222532564724E-2</v>
      </c>
      <c r="G55" s="46">
        <f>(+E51*G51+E52*G52)/E55</f>
        <v>47.656899659153559</v>
      </c>
      <c r="H55" s="18"/>
    </row>
    <row r="59" spans="2:8" ht="15.75">
      <c r="B59" s="2"/>
      <c r="C59" s="2" t="s">
        <v>1</v>
      </c>
      <c r="D59" s="2"/>
      <c r="E59" s="2"/>
      <c r="F59" s="2"/>
      <c r="G59" s="37">
        <v>39599</v>
      </c>
      <c r="H59" s="3"/>
    </row>
    <row r="60" spans="2:8" ht="15.75">
      <c r="B60" s="4"/>
      <c r="C60" s="5"/>
      <c r="F60" s="6"/>
      <c r="G60" s="6"/>
      <c r="H60" s="6"/>
    </row>
    <row r="61" spans="2:8">
      <c r="B61" s="7"/>
      <c r="C61" s="7"/>
      <c r="D61" s="7"/>
      <c r="E61" s="7"/>
      <c r="F61" s="7"/>
      <c r="G61" s="8"/>
      <c r="H61" s="8"/>
    </row>
    <row r="62" spans="2:8">
      <c r="B62" s="9"/>
      <c r="C62" s="9"/>
      <c r="D62" s="10"/>
      <c r="E62" s="10"/>
      <c r="F62" s="11"/>
      <c r="G62" s="11"/>
      <c r="H62" s="11"/>
    </row>
    <row r="63" spans="2:8">
      <c r="B63" s="12"/>
      <c r="C63" s="13"/>
      <c r="D63" s="21" t="s">
        <v>6</v>
      </c>
      <c r="E63" s="35" t="s">
        <v>0</v>
      </c>
      <c r="F63" s="35" t="s">
        <v>3</v>
      </c>
      <c r="G63" s="35" t="s">
        <v>2</v>
      </c>
    </row>
    <row r="64" spans="2:8">
      <c r="B64" s="12"/>
      <c r="D64" s="15"/>
      <c r="E64" s="15"/>
      <c r="F64" s="31"/>
      <c r="G64" s="31"/>
    </row>
    <row r="65" spans="2:8">
      <c r="C65" s="27"/>
      <c r="D65" s="30" t="s">
        <v>4</v>
      </c>
      <c r="E65" s="22">
        <v>1250374</v>
      </c>
      <c r="F65" s="47">
        <f>E65/140264743</f>
        <v>8.9143855630206374E-3</v>
      </c>
      <c r="G65" s="23">
        <v>42.1</v>
      </c>
    </row>
    <row r="66" spans="2:8">
      <c r="C66" s="38"/>
      <c r="D66" s="39" t="s">
        <v>5</v>
      </c>
      <c r="E66" s="40">
        <v>277000</v>
      </c>
      <c r="F66" s="48">
        <f>E66/140264743</f>
        <v>1.9748369695440859E-3</v>
      </c>
      <c r="G66" s="42">
        <v>74.14</v>
      </c>
    </row>
    <row r="67" spans="2:8">
      <c r="D67" s="18"/>
      <c r="E67" s="18"/>
      <c r="F67" s="18"/>
      <c r="G67" s="18"/>
      <c r="H67" s="18"/>
    </row>
    <row r="68" spans="2:8">
      <c r="D68" s="18"/>
      <c r="E68" s="18"/>
      <c r="F68" s="18"/>
      <c r="G68" s="18"/>
      <c r="H68" s="18"/>
    </row>
    <row r="69" spans="2:8">
      <c r="D69" s="43" t="s">
        <v>7</v>
      </c>
      <c r="E69" s="44">
        <f>SUM(E65:E68)</f>
        <v>1527374</v>
      </c>
      <c r="F69" s="49">
        <f>SUM(F65:F68)</f>
        <v>1.0889222532564724E-2</v>
      </c>
      <c r="G69" s="46">
        <f>(+E65*G65+E66*G66)/E69</f>
        <v>47.910678982357958</v>
      </c>
      <c r="H69" s="18"/>
    </row>
    <row r="73" spans="2:8" ht="15.75">
      <c r="B73" s="2"/>
      <c r="C73" s="2" t="s">
        <v>1</v>
      </c>
      <c r="D73" s="2"/>
      <c r="E73" s="2"/>
      <c r="F73" s="2"/>
      <c r="G73" s="37" t="s">
        <v>9</v>
      </c>
      <c r="H73" s="3"/>
    </row>
    <row r="74" spans="2:8" ht="15.75">
      <c r="B74" s="4"/>
      <c r="C74" s="5"/>
      <c r="F74" s="6"/>
      <c r="G74" s="6"/>
      <c r="H74" s="6"/>
    </row>
    <row r="75" spans="2:8">
      <c r="B75" s="7"/>
      <c r="C75" s="7"/>
      <c r="D75" s="7"/>
      <c r="E75" s="7"/>
      <c r="F75" s="7"/>
      <c r="G75" s="8"/>
      <c r="H75" s="8"/>
    </row>
    <row r="76" spans="2:8">
      <c r="B76" s="9"/>
      <c r="C76" s="9"/>
      <c r="D76" s="10"/>
      <c r="E76" s="10"/>
      <c r="F76" s="11"/>
      <c r="G76" s="11"/>
      <c r="H76" s="11"/>
    </row>
    <row r="77" spans="2:8">
      <c r="B77" s="12"/>
      <c r="C77" s="13"/>
      <c r="D77" s="21" t="s">
        <v>6</v>
      </c>
      <c r="E77" s="35" t="s">
        <v>0</v>
      </c>
      <c r="F77" s="35" t="s">
        <v>3</v>
      </c>
      <c r="G77" s="35" t="s">
        <v>2</v>
      </c>
    </row>
    <row r="78" spans="2:8">
      <c r="B78" s="12"/>
      <c r="D78" s="15"/>
      <c r="E78" s="15"/>
      <c r="F78" s="31"/>
      <c r="G78" s="31"/>
    </row>
    <row r="79" spans="2:8">
      <c r="C79" s="27"/>
      <c r="D79" s="30" t="s">
        <v>4</v>
      </c>
      <c r="E79" s="22">
        <v>1250374</v>
      </c>
      <c r="F79" s="47">
        <f>E79/140264743</f>
        <v>8.9143855630206374E-3</v>
      </c>
      <c r="G79" s="23">
        <v>42.13</v>
      </c>
    </row>
    <row r="80" spans="2:8">
      <c r="C80" s="38"/>
      <c r="D80" s="39" t="s">
        <v>5</v>
      </c>
      <c r="E80" s="40">
        <v>277000</v>
      </c>
      <c r="F80" s="48">
        <f>E80/140264743</f>
        <v>1.9748369695440859E-3</v>
      </c>
      <c r="G80" s="42">
        <v>74.14</v>
      </c>
    </row>
    <row r="81" spans="2:8">
      <c r="D81" s="18"/>
      <c r="E81" s="18"/>
      <c r="F81" s="18"/>
      <c r="G81" s="18"/>
      <c r="H81" s="18"/>
    </row>
    <row r="82" spans="2:8">
      <c r="D82" s="18"/>
      <c r="E82" s="18"/>
      <c r="F82" s="18"/>
      <c r="G82" s="18"/>
      <c r="H82" s="18"/>
    </row>
    <row r="83" spans="2:8">
      <c r="D83" s="43" t="s">
        <v>7</v>
      </c>
      <c r="E83" s="44">
        <f>SUM(E79:E82)</f>
        <v>1527374</v>
      </c>
      <c r="F83" s="49">
        <f>SUM(F79:F82)</f>
        <v>1.0889222532564724E-2</v>
      </c>
      <c r="G83" s="46">
        <f>(+E79*G79+E80*G80)/E83</f>
        <v>47.935238271700321</v>
      </c>
      <c r="H83" s="18"/>
    </row>
    <row r="88" spans="2:8" ht="15.75">
      <c r="B88" s="2"/>
      <c r="C88" s="2" t="s">
        <v>1</v>
      </c>
      <c r="D88" s="2"/>
      <c r="E88" s="2"/>
      <c r="F88" s="2"/>
      <c r="G88" s="37">
        <v>39660</v>
      </c>
      <c r="H88" s="3"/>
    </row>
    <row r="89" spans="2:8" ht="15.75">
      <c r="B89" s="4"/>
      <c r="C89" s="5"/>
      <c r="F89" s="6"/>
      <c r="G89" s="6"/>
      <c r="H89" s="6"/>
    </row>
    <row r="90" spans="2:8">
      <c r="B90" s="7"/>
      <c r="C90" s="7"/>
      <c r="D90" s="7"/>
      <c r="E90" s="7"/>
      <c r="F90" s="7"/>
      <c r="G90" s="8"/>
      <c r="H90" s="8"/>
    </row>
    <row r="91" spans="2:8">
      <c r="B91" s="9"/>
      <c r="C91" s="9"/>
      <c r="D91" s="10"/>
      <c r="E91" s="10"/>
      <c r="F91" s="11"/>
      <c r="G91" s="11"/>
      <c r="H91" s="11"/>
    </row>
    <row r="92" spans="2:8">
      <c r="B92" s="12"/>
      <c r="C92" s="13"/>
      <c r="D92" s="21" t="s">
        <v>6</v>
      </c>
      <c r="E92" s="35" t="s">
        <v>0</v>
      </c>
      <c r="F92" s="35" t="s">
        <v>3</v>
      </c>
      <c r="G92" s="35" t="s">
        <v>2</v>
      </c>
    </row>
    <row r="93" spans="2:8">
      <c r="B93" s="12"/>
      <c r="D93" s="15"/>
      <c r="E93" s="15"/>
      <c r="F93" s="31"/>
      <c r="G93" s="31"/>
    </row>
    <row r="94" spans="2:8">
      <c r="C94" s="27"/>
      <c r="D94" s="30" t="s">
        <v>4</v>
      </c>
      <c r="E94" s="22">
        <v>1250374</v>
      </c>
      <c r="F94" s="47">
        <f>E94/140264743</f>
        <v>8.9143855630206374E-3</v>
      </c>
      <c r="G94" s="23">
        <v>42.04</v>
      </c>
    </row>
    <row r="95" spans="2:8">
      <c r="C95" s="38"/>
      <c r="D95" s="39" t="s">
        <v>5</v>
      </c>
      <c r="E95" s="40">
        <v>277000</v>
      </c>
      <c r="F95" s="48">
        <f>E95/140264743</f>
        <v>1.9748369695440859E-3</v>
      </c>
      <c r="G95" s="42">
        <v>74.14</v>
      </c>
    </row>
    <row r="96" spans="2:8">
      <c r="D96" s="18"/>
      <c r="E96" s="18"/>
      <c r="F96" s="18"/>
      <c r="G96" s="18"/>
      <c r="H96" s="18"/>
    </row>
    <row r="97" spans="2:8">
      <c r="D97" s="18"/>
      <c r="E97" s="18"/>
      <c r="F97" s="18"/>
      <c r="G97" s="18"/>
      <c r="H97" s="18"/>
    </row>
    <row r="98" spans="2:8">
      <c r="D98" s="43" t="s">
        <v>7</v>
      </c>
      <c r="E98" s="44">
        <f>SUM(E94:E97)</f>
        <v>1527374</v>
      </c>
      <c r="F98" s="49">
        <f>SUM(F94:F97)</f>
        <v>1.0889222532564724E-2</v>
      </c>
      <c r="G98" s="46">
        <f>(+E94*G94+E95*G95)/E98</f>
        <v>47.861560403673238</v>
      </c>
      <c r="H98" s="18"/>
    </row>
    <row r="103" spans="2:8" ht="15.75">
      <c r="B103" s="2"/>
      <c r="C103" s="2" t="s">
        <v>1</v>
      </c>
      <c r="D103" s="2"/>
      <c r="E103" s="2"/>
      <c r="F103" s="2"/>
      <c r="G103" s="37">
        <v>39691</v>
      </c>
      <c r="H103" s="3"/>
    </row>
    <row r="104" spans="2:8" ht="15.75">
      <c r="B104" s="4"/>
      <c r="C104" s="5"/>
      <c r="F104" s="6"/>
      <c r="G104" s="6"/>
      <c r="H104" s="6"/>
    </row>
    <row r="105" spans="2:8">
      <c r="B105" s="7"/>
      <c r="C105" s="7"/>
      <c r="D105" s="7"/>
      <c r="E105" s="7"/>
      <c r="F105" s="7"/>
      <c r="G105" s="8"/>
      <c r="H105" s="8"/>
    </row>
    <row r="106" spans="2:8">
      <c r="B106" s="9"/>
      <c r="C106" s="9"/>
      <c r="D106" s="10"/>
      <c r="E106" s="10"/>
      <c r="F106" s="11"/>
      <c r="G106" s="11"/>
      <c r="H106" s="11"/>
    </row>
    <row r="107" spans="2:8">
      <c r="B107" s="12"/>
      <c r="C107" s="13"/>
      <c r="D107" s="21" t="s">
        <v>6</v>
      </c>
      <c r="E107" s="35" t="s">
        <v>0</v>
      </c>
      <c r="F107" s="35" t="s">
        <v>3</v>
      </c>
      <c r="G107" s="35" t="s">
        <v>2</v>
      </c>
    </row>
    <row r="108" spans="2:8">
      <c r="B108" s="12"/>
      <c r="D108" s="15"/>
      <c r="E108" s="15"/>
      <c r="F108" s="31"/>
      <c r="G108" s="31"/>
    </row>
    <row r="109" spans="2:8">
      <c r="C109" s="27"/>
      <c r="D109" s="30" t="s">
        <v>4</v>
      </c>
      <c r="E109" s="22">
        <v>1250374</v>
      </c>
      <c r="F109" s="47">
        <f>E109/140264743</f>
        <v>8.9143855630206374E-3</v>
      </c>
      <c r="G109" s="23">
        <v>42.04</v>
      </c>
    </row>
    <row r="110" spans="2:8">
      <c r="C110" s="38"/>
      <c r="D110" s="39" t="s">
        <v>5</v>
      </c>
      <c r="E110" s="40">
        <v>277000</v>
      </c>
      <c r="F110" s="48">
        <f>E110/140264743</f>
        <v>1.9748369695440859E-3</v>
      </c>
      <c r="G110" s="42">
        <v>74.14</v>
      </c>
    </row>
    <row r="111" spans="2:8">
      <c r="D111" s="18"/>
      <c r="E111" s="18"/>
      <c r="F111" s="18"/>
      <c r="G111" s="18"/>
      <c r="H111" s="18"/>
    </row>
    <row r="112" spans="2:8">
      <c r="D112" s="18"/>
      <c r="E112" s="18"/>
      <c r="F112" s="18"/>
      <c r="G112" s="18"/>
      <c r="H112" s="18"/>
    </row>
    <row r="113" spans="2:8">
      <c r="D113" s="43" t="s">
        <v>7</v>
      </c>
      <c r="E113" s="44">
        <f>SUM(E109:E112)</f>
        <v>1527374</v>
      </c>
      <c r="F113" s="49">
        <f>SUM(F109:F112)</f>
        <v>1.0889222532564724E-2</v>
      </c>
      <c r="G113" s="46">
        <f>(+E109*G109+E110*G110)/E113</f>
        <v>47.861560403673238</v>
      </c>
      <c r="H113" s="18"/>
    </row>
    <row r="116" spans="2:8" ht="15.75">
      <c r="B116" s="2"/>
      <c r="C116" s="2" t="s">
        <v>1</v>
      </c>
      <c r="D116" s="2"/>
      <c r="E116" s="2"/>
      <c r="F116" s="2"/>
      <c r="G116" s="37">
        <v>39721</v>
      </c>
      <c r="H116" s="3"/>
    </row>
    <row r="117" spans="2:8" ht="15.75">
      <c r="B117" s="4"/>
      <c r="C117" s="5"/>
      <c r="F117" s="6"/>
      <c r="G117" s="6"/>
      <c r="H117" s="6"/>
    </row>
    <row r="118" spans="2:8">
      <c r="B118" s="7"/>
      <c r="C118" s="7"/>
      <c r="D118" s="7"/>
      <c r="E118" s="7"/>
      <c r="F118" s="7"/>
      <c r="G118" s="8"/>
      <c r="H118" s="8"/>
    </row>
    <row r="119" spans="2:8">
      <c r="B119" s="9"/>
      <c r="C119" s="9"/>
      <c r="D119" s="10"/>
      <c r="E119" s="10"/>
      <c r="F119" s="11"/>
      <c r="G119" s="11"/>
      <c r="H119" s="11"/>
    </row>
    <row r="120" spans="2:8">
      <c r="B120" s="12"/>
      <c r="C120" s="13"/>
      <c r="D120" s="21" t="s">
        <v>6</v>
      </c>
      <c r="E120" s="35" t="s">
        <v>0</v>
      </c>
      <c r="F120" s="35" t="s">
        <v>3</v>
      </c>
      <c r="G120" s="35" t="s">
        <v>2</v>
      </c>
    </row>
    <row r="121" spans="2:8">
      <c r="B121" s="12"/>
      <c r="D121" s="15"/>
      <c r="E121" s="15"/>
      <c r="F121" s="31"/>
      <c r="G121" s="31"/>
    </row>
    <row r="122" spans="2:8">
      <c r="C122" s="27"/>
      <c r="D122" s="30" t="s">
        <v>4</v>
      </c>
      <c r="E122" s="22">
        <v>1250374</v>
      </c>
      <c r="F122" s="47">
        <f>E122/140264743</f>
        <v>8.9143855630206374E-3</v>
      </c>
      <c r="G122" s="23">
        <v>41.94</v>
      </c>
    </row>
    <row r="123" spans="2:8">
      <c r="C123" s="38"/>
      <c r="D123" s="39" t="s">
        <v>5</v>
      </c>
      <c r="E123" s="40">
        <v>277000</v>
      </c>
      <c r="F123" s="48">
        <f>E123/140264743</f>
        <v>1.9748369695440859E-3</v>
      </c>
      <c r="G123" s="42">
        <v>74.14</v>
      </c>
    </row>
    <row r="124" spans="2:8">
      <c r="D124" s="18"/>
      <c r="E124" s="18"/>
      <c r="F124" s="18"/>
      <c r="G124" s="18"/>
      <c r="H124" s="18"/>
    </row>
    <row r="125" spans="2:8">
      <c r="D125" s="18"/>
      <c r="E125" s="18"/>
      <c r="F125" s="18"/>
      <c r="G125" s="18"/>
      <c r="H125" s="18"/>
    </row>
    <row r="126" spans="2:8">
      <c r="D126" s="43" t="s">
        <v>7</v>
      </c>
      <c r="E126" s="44">
        <f>SUM(E122:E125)</f>
        <v>1527374</v>
      </c>
      <c r="F126" s="49">
        <f>SUM(F122:F125)</f>
        <v>1.0889222532564724E-2</v>
      </c>
      <c r="G126" s="46">
        <f>(+E122*G122+E123*G123)/E126</f>
        <v>47.779696105865362</v>
      </c>
      <c r="H126" s="18"/>
    </row>
    <row r="130" spans="2:8" ht="15.75">
      <c r="B130" s="2"/>
      <c r="C130" s="2" t="s">
        <v>1</v>
      </c>
      <c r="D130" s="2"/>
      <c r="E130" s="2"/>
      <c r="F130" s="2"/>
      <c r="G130" s="37">
        <v>39752</v>
      </c>
      <c r="H130" s="3"/>
    </row>
    <row r="131" spans="2:8" ht="15.75">
      <c r="B131" s="4"/>
      <c r="C131" s="5"/>
      <c r="F131" s="6"/>
      <c r="G131" s="6"/>
      <c r="H131" s="6"/>
    </row>
    <row r="132" spans="2:8">
      <c r="B132" s="7"/>
      <c r="C132" s="7"/>
      <c r="D132" s="7"/>
      <c r="E132" s="7"/>
      <c r="F132" s="7"/>
      <c r="G132" s="8"/>
      <c r="H132" s="8"/>
    </row>
    <row r="133" spans="2:8">
      <c r="B133" s="9"/>
      <c r="C133" s="9"/>
      <c r="D133" s="10"/>
      <c r="E133" s="10"/>
      <c r="F133" s="11"/>
      <c r="G133" s="11"/>
      <c r="H133" s="11"/>
    </row>
    <row r="134" spans="2:8">
      <c r="B134" s="12"/>
      <c r="C134" s="13"/>
      <c r="D134" s="21" t="s">
        <v>6</v>
      </c>
      <c r="E134" s="35" t="s">
        <v>0</v>
      </c>
      <c r="F134" s="35" t="s">
        <v>3</v>
      </c>
      <c r="G134" s="35" t="s">
        <v>2</v>
      </c>
    </row>
    <row r="135" spans="2:8">
      <c r="B135" s="12"/>
      <c r="D135" s="15"/>
      <c r="E135" s="15"/>
      <c r="F135" s="31"/>
      <c r="G135" s="31"/>
    </row>
    <row r="136" spans="2:8">
      <c r="C136" s="27"/>
      <c r="D136" s="30" t="s">
        <v>4</v>
      </c>
      <c r="E136" s="22">
        <v>1250374</v>
      </c>
      <c r="F136" s="47">
        <f>E136/140264743</f>
        <v>8.9143855630206374E-3</v>
      </c>
      <c r="G136" s="23">
        <v>41.83</v>
      </c>
    </row>
    <row r="137" spans="2:8">
      <c r="C137" s="38"/>
      <c r="D137" s="39" t="s">
        <v>5</v>
      </c>
      <c r="E137" s="40">
        <v>277000</v>
      </c>
      <c r="F137" s="48">
        <f>E137/140264743</f>
        <v>1.9748369695440859E-3</v>
      </c>
      <c r="G137" s="42">
        <v>74.14</v>
      </c>
    </row>
    <row r="138" spans="2:8">
      <c r="D138" s="18"/>
      <c r="E138" s="18"/>
      <c r="F138" s="18"/>
      <c r="G138" s="18"/>
      <c r="H138" s="18"/>
    </row>
    <row r="139" spans="2:8">
      <c r="D139" s="18"/>
      <c r="E139" s="18"/>
      <c r="F139" s="18"/>
      <c r="G139" s="18"/>
      <c r="H139" s="18"/>
    </row>
    <row r="140" spans="2:8">
      <c r="D140" s="43" t="s">
        <v>7</v>
      </c>
      <c r="E140" s="44">
        <f>SUM(E136:E139)</f>
        <v>1527374</v>
      </c>
      <c r="F140" s="49">
        <f>SUM(F136:F139)</f>
        <v>1.0889222532564724E-2</v>
      </c>
      <c r="G140" s="46">
        <f>(+E136*G136+E137*G137)/E140</f>
        <v>47.689645378276694</v>
      </c>
      <c r="H140" s="18"/>
    </row>
    <row r="144" spans="2:8" ht="15.75">
      <c r="B144" s="2"/>
      <c r="C144" s="2" t="s">
        <v>1</v>
      </c>
      <c r="D144" s="2"/>
      <c r="E144" s="2"/>
      <c r="F144" s="2"/>
      <c r="G144" s="37">
        <v>39782</v>
      </c>
      <c r="H144" s="3"/>
    </row>
    <row r="145" spans="2:8" ht="15.75">
      <c r="B145" s="4"/>
      <c r="C145" s="5"/>
      <c r="F145" s="6"/>
      <c r="G145" s="6"/>
      <c r="H145" s="6"/>
    </row>
    <row r="146" spans="2:8">
      <c r="B146" s="7"/>
      <c r="C146" s="7"/>
      <c r="D146" s="7"/>
      <c r="E146" s="7"/>
      <c r="F146" s="7"/>
      <c r="G146" s="8"/>
      <c r="H146" s="8"/>
    </row>
    <row r="147" spans="2:8">
      <c r="B147" s="9"/>
      <c r="C147" s="9"/>
      <c r="D147" s="10"/>
      <c r="E147" s="10"/>
      <c r="F147" s="11"/>
      <c r="G147" s="11"/>
      <c r="H147" s="11"/>
    </row>
    <row r="148" spans="2:8">
      <c r="B148" s="12"/>
      <c r="C148" s="13"/>
      <c r="D148" s="21" t="s">
        <v>6</v>
      </c>
      <c r="E148" s="35" t="s">
        <v>0</v>
      </c>
      <c r="F148" s="35" t="s">
        <v>3</v>
      </c>
      <c r="G148" s="35" t="s">
        <v>2</v>
      </c>
    </row>
    <row r="149" spans="2:8">
      <c r="B149" s="12"/>
      <c r="D149" s="15"/>
      <c r="E149" s="15"/>
      <c r="F149" s="31"/>
      <c r="G149" s="31"/>
    </row>
    <row r="150" spans="2:8">
      <c r="C150" s="27"/>
      <c r="D150" s="30" t="s">
        <v>4</v>
      </c>
      <c r="E150" s="22">
        <v>1250374</v>
      </c>
      <c r="F150" s="47">
        <f>E150/140264743</f>
        <v>8.9143855630206374E-3</v>
      </c>
      <c r="G150" s="23">
        <v>41.83</v>
      </c>
    </row>
    <row r="151" spans="2:8">
      <c r="C151" s="38"/>
      <c r="D151" s="39" t="s">
        <v>5</v>
      </c>
      <c r="E151" s="40">
        <v>277000</v>
      </c>
      <c r="F151" s="48">
        <f>E151/140264743</f>
        <v>1.9748369695440859E-3</v>
      </c>
      <c r="G151" s="42">
        <v>74.14</v>
      </c>
    </row>
    <row r="152" spans="2:8">
      <c r="D152" s="18"/>
      <c r="E152" s="18"/>
      <c r="F152" s="18"/>
      <c r="G152" s="18"/>
      <c r="H152" s="18"/>
    </row>
    <row r="153" spans="2:8">
      <c r="D153" s="18"/>
      <c r="E153" s="18"/>
      <c r="F153" s="18"/>
      <c r="G153" s="18"/>
      <c r="H153" s="18"/>
    </row>
    <row r="154" spans="2:8">
      <c r="D154" s="43" t="s">
        <v>7</v>
      </c>
      <c r="E154" s="44">
        <f>SUM(E150:E153)</f>
        <v>1527374</v>
      </c>
      <c r="F154" s="49">
        <f>SUM(F150:F153)</f>
        <v>1.0889222532564724E-2</v>
      </c>
      <c r="G154" s="46">
        <f>(+E150*G150+E151*G151)/E154</f>
        <v>47.689645378276694</v>
      </c>
      <c r="H154" s="18"/>
    </row>
    <row r="157" spans="2:8" ht="15.75">
      <c r="B157" s="2"/>
      <c r="C157" s="2" t="s">
        <v>1</v>
      </c>
      <c r="D157" s="2"/>
      <c r="E157" s="2"/>
      <c r="F157" s="2"/>
      <c r="G157" s="37">
        <v>39813</v>
      </c>
      <c r="H157" s="3"/>
    </row>
    <row r="158" spans="2:8" ht="15.75">
      <c r="B158" s="4"/>
      <c r="C158" s="5"/>
      <c r="F158" s="6"/>
      <c r="G158" s="6"/>
      <c r="H158" s="6"/>
    </row>
    <row r="159" spans="2:8">
      <c r="B159" s="7"/>
      <c r="C159" s="7"/>
      <c r="D159" s="7"/>
      <c r="E159" s="7"/>
      <c r="F159" s="7"/>
      <c r="G159" s="8"/>
      <c r="H159" s="8"/>
    </row>
    <row r="160" spans="2:8">
      <c r="B160" s="9"/>
      <c r="C160" s="9"/>
      <c r="D160" s="10"/>
      <c r="E160" s="10"/>
      <c r="F160" s="11"/>
      <c r="G160" s="11"/>
      <c r="H160" s="11"/>
    </row>
    <row r="161" spans="2:8">
      <c r="B161" s="12"/>
      <c r="C161" s="13"/>
      <c r="D161" s="21" t="s">
        <v>6</v>
      </c>
      <c r="E161" s="35" t="s">
        <v>0</v>
      </c>
      <c r="F161" s="35" t="s">
        <v>3</v>
      </c>
      <c r="G161" s="35" t="s">
        <v>2</v>
      </c>
    </row>
    <row r="162" spans="2:8">
      <c r="B162" s="12"/>
      <c r="D162" s="15"/>
      <c r="E162" s="15"/>
      <c r="F162" s="31"/>
      <c r="G162" s="31"/>
    </row>
    <row r="163" spans="2:8">
      <c r="C163" s="27"/>
      <c r="D163" s="30" t="s">
        <v>4</v>
      </c>
      <c r="E163" s="22">
        <v>1250374</v>
      </c>
      <c r="F163" s="47">
        <f>E163/140264743</f>
        <v>8.9143855630206374E-3</v>
      </c>
      <c r="G163" s="23">
        <v>41.83</v>
      </c>
    </row>
    <row r="164" spans="2:8">
      <c r="C164" s="38"/>
      <c r="D164" s="39" t="s">
        <v>5</v>
      </c>
      <c r="E164" s="40">
        <v>277000</v>
      </c>
      <c r="F164" s="48">
        <f>E164/140264743</f>
        <v>1.9748369695440859E-3</v>
      </c>
      <c r="G164" s="42">
        <v>74.14</v>
      </c>
    </row>
    <row r="165" spans="2:8">
      <c r="D165" s="18"/>
      <c r="E165" s="18"/>
      <c r="F165" s="18"/>
      <c r="G165" s="18"/>
      <c r="H165" s="18"/>
    </row>
    <row r="166" spans="2:8">
      <c r="D166" s="18"/>
      <c r="E166" s="18"/>
      <c r="F166" s="18"/>
      <c r="G166" s="18"/>
      <c r="H166" s="18"/>
    </row>
    <row r="167" spans="2:8">
      <c r="D167" s="43" t="s">
        <v>7</v>
      </c>
      <c r="E167" s="44">
        <f>SUM(E163:E166)</f>
        <v>1527374</v>
      </c>
      <c r="F167" s="49">
        <f>SUM(F163:F166)</f>
        <v>1.0889222532564724E-2</v>
      </c>
      <c r="G167" s="46">
        <f>(+E163*G163+E164*G164)/E167</f>
        <v>47.689645378276694</v>
      </c>
      <c r="H167" s="18"/>
    </row>
  </sheetData>
  <phoneticPr fontId="0" type="noConversion"/>
  <printOptions horizontalCentered="1"/>
  <pageMargins left="0.75" right="0.75" top="1" bottom="1" header="0" footer="0"/>
  <pageSetup paperSize="9" scale="4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L160"/>
  <sheetViews>
    <sheetView topLeftCell="A31" zoomScaleNormal="100" workbookViewId="0">
      <selection activeCell="G39" sqref="G39"/>
    </sheetView>
  </sheetViews>
  <sheetFormatPr baseColWidth="10" defaultRowHeight="12.75"/>
  <cols>
    <col min="1" max="1" width="11.42578125" style="1"/>
    <col min="2" max="2" width="3.5703125" style="1" customWidth="1"/>
    <col min="3" max="3" width="5.28515625" style="1" customWidth="1"/>
    <col min="4" max="4" width="17.5703125" style="1" bestFit="1" customWidth="1"/>
    <col min="5" max="5" width="17.5703125" style="1" customWidth="1"/>
    <col min="6" max="6" width="11" style="1" customWidth="1"/>
    <col min="7" max="7" width="18" style="1" customWidth="1"/>
    <col min="8" max="8" width="3.5703125" style="1" customWidth="1"/>
    <col min="9" max="9" width="3.140625" style="1" customWidth="1"/>
    <col min="10" max="10" width="11.42578125" style="32"/>
    <col min="11" max="16384" width="11.42578125" style="1"/>
  </cols>
  <sheetData>
    <row r="3" spans="2:8" ht="15.75">
      <c r="B3" s="2"/>
      <c r="C3" s="2" t="s">
        <v>1</v>
      </c>
      <c r="D3" s="2"/>
      <c r="E3" s="2"/>
      <c r="F3" s="2"/>
      <c r="G3" s="37">
        <v>39844</v>
      </c>
      <c r="H3" s="3"/>
    </row>
    <row r="4" spans="2:8" ht="15.75">
      <c r="B4" s="4"/>
      <c r="C4" s="5"/>
      <c r="F4" s="6"/>
      <c r="G4" s="6"/>
      <c r="H4" s="6"/>
    </row>
    <row r="5" spans="2:8">
      <c r="B5" s="7"/>
      <c r="C5" s="7"/>
      <c r="D5" s="7"/>
      <c r="E5" s="7"/>
      <c r="F5" s="7"/>
      <c r="G5" s="8"/>
      <c r="H5" s="8"/>
    </row>
    <row r="6" spans="2:8">
      <c r="B6" s="9"/>
      <c r="C6" s="9"/>
      <c r="D6" s="10"/>
      <c r="E6" s="10"/>
      <c r="F6" s="11"/>
      <c r="G6" s="11"/>
      <c r="H6" s="11"/>
    </row>
    <row r="7" spans="2:8">
      <c r="B7" s="12"/>
      <c r="C7" s="13"/>
      <c r="D7" s="21" t="s">
        <v>6</v>
      </c>
      <c r="E7" s="35" t="s">
        <v>0</v>
      </c>
      <c r="F7" s="35" t="s">
        <v>3</v>
      </c>
      <c r="G7" s="35" t="s">
        <v>2</v>
      </c>
    </row>
    <row r="8" spans="2:8">
      <c r="B8" s="12"/>
      <c r="D8" s="15"/>
      <c r="E8" s="15"/>
      <c r="F8" s="31"/>
      <c r="G8" s="31"/>
    </row>
    <row r="9" spans="2:8">
      <c r="C9" s="27"/>
      <c r="D9" s="30" t="s">
        <v>4</v>
      </c>
      <c r="E9" s="22">
        <v>1250374</v>
      </c>
      <c r="F9" s="47">
        <f>E9/140264743</f>
        <v>8.9143855630206374E-3</v>
      </c>
      <c r="G9" s="23">
        <v>41.83</v>
      </c>
    </row>
    <row r="10" spans="2:8">
      <c r="C10" s="38"/>
      <c r="D10" s="39" t="s">
        <v>5</v>
      </c>
      <c r="E10" s="40">
        <v>277000</v>
      </c>
      <c r="F10" s="48">
        <f>E10/140264743</f>
        <v>1.9748369695440859E-3</v>
      </c>
      <c r="G10" s="42">
        <v>74.14</v>
      </c>
    </row>
    <row r="11" spans="2:8">
      <c r="D11" s="18"/>
      <c r="E11" s="18"/>
      <c r="F11" s="18"/>
      <c r="G11" s="18"/>
      <c r="H11" s="18"/>
    </row>
    <row r="12" spans="2:8">
      <c r="D12" s="18"/>
      <c r="E12" s="18"/>
      <c r="F12" s="18"/>
      <c r="G12" s="18"/>
      <c r="H12" s="18"/>
    </row>
    <row r="13" spans="2:8">
      <c r="D13" s="43" t="s">
        <v>7</v>
      </c>
      <c r="E13" s="44">
        <f>SUM(E9:E12)</f>
        <v>1527374</v>
      </c>
      <c r="F13" s="49">
        <f>SUM(F9:F12)</f>
        <v>1.0889222532564724E-2</v>
      </c>
      <c r="G13" s="46">
        <f>(+E9*G9+E10*G10)/E13</f>
        <v>47.689645378276694</v>
      </c>
      <c r="H13" s="18"/>
    </row>
    <row r="17" spans="2:12" ht="15.75">
      <c r="B17" s="2"/>
      <c r="C17" s="2" t="s">
        <v>1</v>
      </c>
      <c r="D17" s="2"/>
      <c r="E17" s="2"/>
      <c r="F17" s="2"/>
      <c r="G17" s="37">
        <v>39872</v>
      </c>
      <c r="H17" s="3"/>
    </row>
    <row r="18" spans="2:12" ht="15.75">
      <c r="B18" s="4"/>
      <c r="C18" s="5"/>
      <c r="F18" s="6"/>
      <c r="G18" s="6"/>
      <c r="H18" s="6"/>
    </row>
    <row r="19" spans="2:12">
      <c r="B19" s="7"/>
      <c r="C19" s="7"/>
      <c r="D19" s="7"/>
      <c r="E19" s="7"/>
      <c r="F19" s="7"/>
      <c r="G19" s="8"/>
      <c r="H19" s="8"/>
    </row>
    <row r="20" spans="2:12">
      <c r="B20" s="9"/>
      <c r="C20" s="9"/>
      <c r="D20" s="10"/>
      <c r="E20" s="10"/>
      <c r="F20" s="11"/>
      <c r="G20" s="11"/>
      <c r="H20" s="11"/>
    </row>
    <row r="21" spans="2:12">
      <c r="B21" s="12"/>
      <c r="C21" s="13"/>
      <c r="D21" s="21" t="s">
        <v>6</v>
      </c>
      <c r="E21" s="35" t="s">
        <v>0</v>
      </c>
      <c r="F21" s="35" t="s">
        <v>3</v>
      </c>
      <c r="G21" s="35" t="s">
        <v>2</v>
      </c>
    </row>
    <row r="22" spans="2:12">
      <c r="B22" s="12"/>
      <c r="D22" s="15"/>
      <c r="E22" s="15"/>
      <c r="F22" s="31"/>
      <c r="G22" s="31"/>
    </row>
    <row r="23" spans="2:12">
      <c r="C23" s="27"/>
      <c r="D23" s="30" t="s">
        <v>4</v>
      </c>
      <c r="E23" s="22">
        <v>1250374</v>
      </c>
      <c r="F23" s="47">
        <f>E23/140264743</f>
        <v>8.9143855630206374E-3</v>
      </c>
      <c r="G23" s="23">
        <v>41.83</v>
      </c>
    </row>
    <row r="24" spans="2:12">
      <c r="C24" s="38"/>
      <c r="D24" s="39" t="s">
        <v>5</v>
      </c>
      <c r="E24" s="40">
        <f>277000+16907</f>
        <v>293907</v>
      </c>
      <c r="F24" s="48">
        <f>E24/140264743</f>
        <v>2.095373318439688E-3</v>
      </c>
      <c r="G24" s="42">
        <v>70.95</v>
      </c>
      <c r="J24" s="52">
        <v>277000</v>
      </c>
      <c r="K24" s="53">
        <v>74.14</v>
      </c>
      <c r="L24" s="53">
        <f>+K24*J24</f>
        <v>20536780</v>
      </c>
    </row>
    <row r="25" spans="2:12">
      <c r="D25" s="18"/>
      <c r="E25" s="18"/>
      <c r="F25" s="18"/>
      <c r="G25" s="18"/>
      <c r="H25" s="18"/>
      <c r="J25" s="52">
        <v>16907</v>
      </c>
      <c r="K25" s="53">
        <v>18.7</v>
      </c>
      <c r="L25" s="53">
        <f>+K25*J25</f>
        <v>316160.89999999997</v>
      </c>
    </row>
    <row r="26" spans="2:12">
      <c r="D26" s="18"/>
      <c r="E26" s="18"/>
      <c r="F26" s="18"/>
      <c r="G26" s="18"/>
      <c r="H26" s="18"/>
      <c r="J26" s="52">
        <f>+J25+J24</f>
        <v>293907</v>
      </c>
      <c r="K26" s="53"/>
      <c r="L26" s="120">
        <f>+(L25+L24)/J26</f>
        <v>70.950814033010431</v>
      </c>
    </row>
    <row r="27" spans="2:12">
      <c r="D27" s="43" t="s">
        <v>7</v>
      </c>
      <c r="E27" s="44">
        <f>SUM(E23:E26)</f>
        <v>1544281</v>
      </c>
      <c r="F27" s="49">
        <f>SUM(F23:F26)</f>
        <v>1.1009758881460326E-2</v>
      </c>
      <c r="G27" s="46">
        <f>(+E23*G23+E24*G24)/E27</f>
        <v>47.372107841772312</v>
      </c>
      <c r="H27" s="18"/>
    </row>
    <row r="31" spans="2:12" ht="15.75">
      <c r="B31" s="2"/>
      <c r="C31" s="2" t="s">
        <v>1</v>
      </c>
      <c r="D31" s="2"/>
      <c r="E31" s="2"/>
      <c r="F31" s="2"/>
      <c r="G31" s="37">
        <v>39903</v>
      </c>
      <c r="H31" s="3"/>
    </row>
    <row r="32" spans="2:12" ht="15.75">
      <c r="B32" s="4"/>
      <c r="C32" s="5"/>
      <c r="F32" s="6"/>
      <c r="G32" s="6"/>
      <c r="H32" s="6"/>
    </row>
    <row r="33" spans="2:12">
      <c r="B33" s="7"/>
      <c r="C33" s="7"/>
      <c r="D33" s="7"/>
      <c r="E33" s="7"/>
      <c r="F33" s="7"/>
      <c r="G33" s="8"/>
      <c r="H33" s="8"/>
    </row>
    <row r="34" spans="2:12">
      <c r="B34" s="9"/>
      <c r="C34" s="9"/>
      <c r="D34" s="10"/>
      <c r="E34" s="10"/>
      <c r="F34" s="11"/>
      <c r="G34" s="11"/>
      <c r="H34" s="11"/>
    </row>
    <row r="35" spans="2:12">
      <c r="B35" s="12"/>
      <c r="C35" s="13"/>
      <c r="D35" s="21" t="s">
        <v>6</v>
      </c>
      <c r="E35" s="35" t="s">
        <v>0</v>
      </c>
      <c r="F35" s="35" t="s">
        <v>3</v>
      </c>
      <c r="G35" s="35" t="s">
        <v>2</v>
      </c>
    </row>
    <row r="36" spans="2:12">
      <c r="B36" s="12"/>
      <c r="D36" s="15"/>
      <c r="E36" s="15"/>
      <c r="F36" s="31"/>
      <c r="G36" s="31"/>
    </row>
    <row r="37" spans="2:12">
      <c r="C37" s="27"/>
      <c r="D37" s="30" t="s">
        <v>4</v>
      </c>
      <c r="E37" s="22">
        <v>1250374</v>
      </c>
      <c r="F37" s="47">
        <f>E37/140264743</f>
        <v>8.9143855630206374E-3</v>
      </c>
      <c r="G37" s="23">
        <v>41.83</v>
      </c>
      <c r="J37" s="32">
        <v>277000</v>
      </c>
      <c r="K37" s="53">
        <v>74.14</v>
      </c>
      <c r="L37" s="53">
        <f>+K37*J37</f>
        <v>20536780</v>
      </c>
    </row>
    <row r="38" spans="2:12">
      <c r="C38" s="38"/>
      <c r="D38" s="39" t="s">
        <v>5</v>
      </c>
      <c r="E38" s="40">
        <f>11351+277000</f>
        <v>288351</v>
      </c>
      <c r="F38" s="48">
        <f>E38/140264743</f>
        <v>2.0557625090433453E-3</v>
      </c>
      <c r="G38" s="42">
        <v>71.959999999999994</v>
      </c>
      <c r="J38" s="32">
        <v>11351</v>
      </c>
      <c r="K38" s="1">
        <v>18.7</v>
      </c>
      <c r="L38" s="53">
        <f>+K38*J38</f>
        <v>212263.69999999998</v>
      </c>
    </row>
    <row r="39" spans="2:12">
      <c r="D39" s="18"/>
      <c r="E39" s="18"/>
      <c r="F39" s="18"/>
      <c r="G39" s="18"/>
      <c r="H39" s="18"/>
      <c r="J39" s="52">
        <f>+J38+J37</f>
        <v>288351</v>
      </c>
      <c r="L39" s="120">
        <f>+(L38+L37)/J39</f>
        <v>71.957592309372956</v>
      </c>
    </row>
    <row r="40" spans="2:12">
      <c r="D40" s="18"/>
      <c r="E40" s="18"/>
      <c r="F40" s="18"/>
      <c r="G40" s="18"/>
      <c r="H40" s="18"/>
    </row>
    <row r="41" spans="2:12">
      <c r="D41" s="43" t="s">
        <v>7</v>
      </c>
      <c r="E41" s="44">
        <f>SUM(E37:E40)</f>
        <v>1538725</v>
      </c>
      <c r="F41" s="49">
        <f>SUM(F37:F40)</f>
        <v>1.0970148072063982E-2</v>
      </c>
      <c r="G41" s="46">
        <f>(+E37*G37+E38*G38)/E41</f>
        <v>47.476243240345084</v>
      </c>
      <c r="H41" s="18"/>
    </row>
    <row r="45" spans="2:12" ht="15.75">
      <c r="B45" s="2"/>
      <c r="C45" s="2" t="s">
        <v>1</v>
      </c>
      <c r="D45" s="2"/>
      <c r="E45" s="2"/>
      <c r="F45" s="2"/>
      <c r="G45" s="37">
        <v>39933</v>
      </c>
      <c r="H45" s="3"/>
    </row>
    <row r="46" spans="2:12" ht="15.75">
      <c r="B46" s="4"/>
      <c r="C46" s="5"/>
      <c r="F46" s="6"/>
      <c r="G46" s="6"/>
      <c r="H46" s="6"/>
    </row>
    <row r="47" spans="2:12">
      <c r="B47" s="7"/>
      <c r="C47" s="7"/>
      <c r="D47" s="7"/>
      <c r="E47" s="7"/>
      <c r="F47" s="7"/>
      <c r="G47" s="8"/>
      <c r="H47" s="8"/>
    </row>
    <row r="48" spans="2:12">
      <c r="B48" s="9"/>
      <c r="C48" s="9"/>
      <c r="D48" s="10"/>
      <c r="E48" s="10"/>
      <c r="F48" s="11"/>
      <c r="G48" s="11"/>
      <c r="H48" s="11"/>
    </row>
    <row r="49" spans="2:8">
      <c r="B49" s="12"/>
      <c r="C49" s="13"/>
      <c r="D49" s="21" t="s">
        <v>6</v>
      </c>
      <c r="E49" s="35" t="s">
        <v>0</v>
      </c>
      <c r="F49" s="35" t="s">
        <v>3</v>
      </c>
      <c r="G49" s="35" t="s">
        <v>2</v>
      </c>
    </row>
    <row r="50" spans="2:8">
      <c r="B50" s="12"/>
      <c r="D50" s="15"/>
      <c r="E50" s="15"/>
      <c r="F50" s="31"/>
      <c r="G50" s="31"/>
    </row>
    <row r="51" spans="2:8">
      <c r="C51" s="27"/>
      <c r="D51" s="30" t="s">
        <v>4</v>
      </c>
      <c r="E51" s="22">
        <v>1250374</v>
      </c>
      <c r="F51" s="47">
        <f>E51/140264743</f>
        <v>8.9143855630206374E-3</v>
      </c>
      <c r="G51" s="23">
        <v>41.83</v>
      </c>
    </row>
    <row r="52" spans="2:8">
      <c r="C52" s="38"/>
      <c r="D52" s="39" t="s">
        <v>5</v>
      </c>
      <c r="E52" s="40">
        <f>277000</f>
        <v>277000</v>
      </c>
      <c r="F52" s="48">
        <f>E52/140264743</f>
        <v>1.9748369695440859E-3</v>
      </c>
      <c r="G52" s="42">
        <v>74.14</v>
      </c>
    </row>
    <row r="53" spans="2:8" ht="7.5" customHeight="1">
      <c r="D53" s="18"/>
      <c r="E53" s="18"/>
      <c r="F53" s="18"/>
      <c r="G53" s="18"/>
      <c r="H53" s="18"/>
    </row>
    <row r="54" spans="2:8" ht="7.5" customHeight="1">
      <c r="D54" s="18"/>
      <c r="E54" s="18"/>
      <c r="F54" s="18"/>
      <c r="G54" s="18"/>
      <c r="H54" s="18"/>
    </row>
    <row r="55" spans="2:8">
      <c r="D55" s="43" t="s">
        <v>7</v>
      </c>
      <c r="E55" s="44">
        <f>SUM(E51:E54)</f>
        <v>1527374</v>
      </c>
      <c r="F55" s="49">
        <f>SUM(F51:F54)</f>
        <v>1.0889222532564724E-2</v>
      </c>
      <c r="G55" s="46">
        <f>(+E51*G51+E52*G52)/E55</f>
        <v>47.689645378276694</v>
      </c>
      <c r="H55" s="18"/>
    </row>
    <row r="59" spans="2:8" ht="15.75">
      <c r="B59" s="2"/>
      <c r="C59" s="2" t="s">
        <v>1</v>
      </c>
      <c r="D59" s="2"/>
      <c r="E59" s="2"/>
      <c r="F59" s="2"/>
      <c r="G59" s="37">
        <v>39964</v>
      </c>
      <c r="H59" s="3"/>
    </row>
    <row r="60" spans="2:8" ht="15.75">
      <c r="B60" s="4"/>
      <c r="C60" s="5"/>
      <c r="F60" s="6"/>
      <c r="G60" s="6"/>
      <c r="H60" s="6"/>
    </row>
    <row r="61" spans="2:8">
      <c r="B61" s="7"/>
      <c r="C61" s="7"/>
      <c r="D61" s="7"/>
      <c r="E61" s="7"/>
      <c r="F61" s="7"/>
      <c r="G61" s="8"/>
      <c r="H61" s="8"/>
    </row>
    <row r="62" spans="2:8">
      <c r="B62" s="9"/>
      <c r="C62" s="9"/>
      <c r="D62" s="10"/>
      <c r="E62" s="10"/>
      <c r="F62" s="11"/>
      <c r="G62" s="11"/>
      <c r="H62" s="11"/>
    </row>
    <row r="63" spans="2:8">
      <c r="B63" s="12"/>
      <c r="C63" s="13"/>
      <c r="D63" s="21" t="s">
        <v>6</v>
      </c>
      <c r="E63" s="35" t="s">
        <v>0</v>
      </c>
      <c r="F63" s="35" t="s">
        <v>3</v>
      </c>
      <c r="G63" s="35" t="s">
        <v>2</v>
      </c>
    </row>
    <row r="64" spans="2:8">
      <c r="B64" s="12"/>
      <c r="D64" s="15"/>
      <c r="E64" s="15"/>
      <c r="F64" s="31"/>
      <c r="G64" s="31"/>
    </row>
    <row r="65" spans="2:8">
      <c r="C65" s="27"/>
      <c r="D65" s="30" t="s">
        <v>4</v>
      </c>
      <c r="E65" s="22">
        <v>1250374</v>
      </c>
      <c r="F65" s="47">
        <f>E65/140264743</f>
        <v>8.9143855630206374E-3</v>
      </c>
      <c r="G65" s="23">
        <v>41.83</v>
      </c>
    </row>
    <row r="66" spans="2:8">
      <c r="C66" s="38"/>
      <c r="D66" s="39" t="s">
        <v>5</v>
      </c>
      <c r="E66" s="40">
        <v>277000</v>
      </c>
      <c r="F66" s="48">
        <f>E66/140264743</f>
        <v>1.9748369695440859E-3</v>
      </c>
      <c r="G66" s="42">
        <v>74.14</v>
      </c>
    </row>
    <row r="67" spans="2:8">
      <c r="D67" s="18"/>
      <c r="E67" s="18"/>
      <c r="F67" s="18"/>
      <c r="G67" s="18"/>
      <c r="H67" s="18"/>
    </row>
    <row r="68" spans="2:8">
      <c r="D68" s="18"/>
      <c r="E68" s="18"/>
      <c r="F68" s="18"/>
      <c r="G68" s="18"/>
      <c r="H68" s="18"/>
    </row>
    <row r="69" spans="2:8">
      <c r="D69" s="43" t="s">
        <v>7</v>
      </c>
      <c r="E69" s="44">
        <f>SUM(E65:E68)</f>
        <v>1527374</v>
      </c>
      <c r="F69" s="49">
        <f>SUM(F65:F68)</f>
        <v>1.0889222532564724E-2</v>
      </c>
      <c r="G69" s="46">
        <f>(+E65*G65+E66*G66)/E69</f>
        <v>47.689645378276694</v>
      </c>
      <c r="H69" s="18"/>
    </row>
    <row r="74" spans="2:8" ht="15.75">
      <c r="B74" s="2"/>
      <c r="C74" s="2" t="s">
        <v>1</v>
      </c>
      <c r="D74" s="2"/>
      <c r="E74" s="2"/>
      <c r="F74" s="2"/>
      <c r="G74" s="37">
        <v>39994</v>
      </c>
      <c r="H74" s="3"/>
    </row>
    <row r="75" spans="2:8" ht="15.75">
      <c r="B75" s="4"/>
      <c r="C75" s="5"/>
      <c r="F75" s="6"/>
      <c r="G75" s="6"/>
      <c r="H75" s="6"/>
    </row>
    <row r="76" spans="2:8">
      <c r="B76" s="7"/>
      <c r="C76" s="7"/>
      <c r="D76" s="7"/>
      <c r="E76" s="7"/>
      <c r="F76" s="7"/>
      <c r="G76" s="8"/>
      <c r="H76" s="8"/>
    </row>
    <row r="77" spans="2:8">
      <c r="B77" s="9"/>
      <c r="C77" s="9"/>
      <c r="D77" s="10"/>
      <c r="E77" s="10"/>
      <c r="F77" s="11"/>
      <c r="G77" s="11"/>
      <c r="H77" s="11"/>
    </row>
    <row r="78" spans="2:8">
      <c r="B78" s="12"/>
      <c r="C78" s="13"/>
      <c r="D78" s="21" t="s">
        <v>6</v>
      </c>
      <c r="E78" s="35" t="s">
        <v>0</v>
      </c>
      <c r="F78" s="35" t="s">
        <v>3</v>
      </c>
      <c r="G78" s="35" t="s">
        <v>2</v>
      </c>
    </row>
    <row r="79" spans="2:8">
      <c r="B79" s="12"/>
      <c r="D79" s="15"/>
      <c r="E79" s="15"/>
      <c r="F79" s="31"/>
      <c r="G79" s="31"/>
    </row>
    <row r="80" spans="2:8">
      <c r="C80" s="27"/>
      <c r="D80" s="30" t="s">
        <v>4</v>
      </c>
      <c r="E80" s="22">
        <v>1250374</v>
      </c>
      <c r="F80" s="47">
        <f>E80/140264743</f>
        <v>8.9143855630206374E-3</v>
      </c>
      <c r="G80" s="23">
        <v>41.83</v>
      </c>
    </row>
    <row r="81" spans="2:8">
      <c r="C81" s="38"/>
      <c r="D81" s="39" t="s">
        <v>5</v>
      </c>
      <c r="E81" s="40">
        <v>277000</v>
      </c>
      <c r="F81" s="48">
        <f>E81/140264743</f>
        <v>1.9748369695440859E-3</v>
      </c>
      <c r="G81" s="42">
        <v>74.14</v>
      </c>
    </row>
    <row r="82" spans="2:8">
      <c r="D82" s="18"/>
      <c r="E82" s="18"/>
      <c r="F82" s="18"/>
      <c r="G82" s="18"/>
      <c r="H82" s="18"/>
    </row>
    <row r="83" spans="2:8">
      <c r="D83" s="18"/>
      <c r="E83" s="18"/>
      <c r="F83" s="18"/>
      <c r="G83" s="18"/>
      <c r="H83" s="18"/>
    </row>
    <row r="84" spans="2:8">
      <c r="D84" s="43" t="s">
        <v>7</v>
      </c>
      <c r="E84" s="44">
        <f>SUM(E80:E83)</f>
        <v>1527374</v>
      </c>
      <c r="F84" s="49">
        <f>SUM(F80:F83)</f>
        <v>1.0889222532564724E-2</v>
      </c>
      <c r="G84" s="46">
        <f>(+E80*G80+E81*G81)/E84</f>
        <v>47.689645378276694</v>
      </c>
      <c r="H84" s="18"/>
    </row>
    <row r="89" spans="2:8" ht="15.75">
      <c r="B89" s="2"/>
      <c r="C89" s="2" t="s">
        <v>1</v>
      </c>
      <c r="D89" s="2"/>
      <c r="E89" s="2"/>
      <c r="F89" s="2"/>
      <c r="G89" s="37">
        <v>40025</v>
      </c>
      <c r="H89" s="3"/>
    </row>
    <row r="90" spans="2:8" ht="15.75">
      <c r="B90" s="4"/>
      <c r="C90" s="5"/>
      <c r="F90" s="6"/>
      <c r="G90" s="6"/>
      <c r="H90" s="6"/>
    </row>
    <row r="91" spans="2:8">
      <c r="B91" s="7"/>
      <c r="C91" s="7"/>
      <c r="D91" s="7"/>
      <c r="E91" s="7"/>
      <c r="F91" s="7"/>
      <c r="G91" s="8"/>
      <c r="H91" s="8"/>
    </row>
    <row r="92" spans="2:8">
      <c r="B92" s="9"/>
      <c r="C92" s="9"/>
      <c r="D92" s="10"/>
      <c r="E92" s="10"/>
      <c r="F92" s="11"/>
      <c r="G92" s="11"/>
      <c r="H92" s="11"/>
    </row>
    <row r="93" spans="2:8">
      <c r="B93" s="12"/>
      <c r="C93" s="13"/>
      <c r="D93" s="21" t="s">
        <v>6</v>
      </c>
      <c r="E93" s="35" t="s">
        <v>0</v>
      </c>
      <c r="F93" s="35" t="s">
        <v>3</v>
      </c>
      <c r="G93" s="35" t="s">
        <v>2</v>
      </c>
    </row>
    <row r="94" spans="2:8">
      <c r="B94" s="12"/>
      <c r="D94" s="15"/>
      <c r="E94" s="15"/>
      <c r="F94" s="31"/>
      <c r="G94" s="31"/>
    </row>
    <row r="95" spans="2:8">
      <c r="C95" s="27"/>
      <c r="D95" s="30" t="s">
        <v>4</v>
      </c>
      <c r="E95" s="22">
        <v>1250374</v>
      </c>
      <c r="F95" s="47">
        <f>E95/140264743</f>
        <v>8.9143855630206374E-3</v>
      </c>
      <c r="G95" s="23">
        <v>41.83</v>
      </c>
    </row>
    <row r="96" spans="2:8">
      <c r="C96" s="38"/>
      <c r="D96" s="39" t="s">
        <v>5</v>
      </c>
      <c r="E96" s="40">
        <v>277000</v>
      </c>
      <c r="F96" s="48">
        <f>E96/140264743</f>
        <v>1.9748369695440859E-3</v>
      </c>
      <c r="G96" s="42">
        <v>74.14</v>
      </c>
    </row>
    <row r="97" spans="2:8">
      <c r="D97" s="18"/>
      <c r="E97" s="18"/>
      <c r="F97" s="18"/>
      <c r="G97" s="18"/>
      <c r="H97" s="18"/>
    </row>
    <row r="98" spans="2:8">
      <c r="D98" s="18"/>
      <c r="E98" s="18"/>
      <c r="F98" s="18"/>
      <c r="G98" s="18"/>
      <c r="H98" s="18"/>
    </row>
    <row r="99" spans="2:8">
      <c r="D99" s="43" t="s">
        <v>7</v>
      </c>
      <c r="E99" s="44">
        <f>SUM(E95:E98)</f>
        <v>1527374</v>
      </c>
      <c r="F99" s="49">
        <f>SUM(F95:F98)</f>
        <v>1.0889222532564724E-2</v>
      </c>
      <c r="G99" s="46">
        <f>(+E95*G95+E96*G96)/E99</f>
        <v>47.689645378276694</v>
      </c>
      <c r="H99" s="18"/>
    </row>
    <row r="104" spans="2:8" ht="15.75">
      <c r="B104" s="2"/>
      <c r="C104" s="2" t="s">
        <v>1</v>
      </c>
      <c r="D104" s="2"/>
      <c r="E104" s="2"/>
      <c r="F104" s="2"/>
      <c r="G104" s="37">
        <v>40056</v>
      </c>
      <c r="H104" s="3"/>
    </row>
    <row r="105" spans="2:8" ht="15.75">
      <c r="B105" s="4"/>
      <c r="C105" s="5"/>
      <c r="F105" s="6"/>
      <c r="G105" s="6"/>
      <c r="H105" s="6"/>
    </row>
    <row r="106" spans="2:8">
      <c r="B106" s="7"/>
      <c r="C106" s="7"/>
      <c r="D106" s="7"/>
      <c r="E106" s="7"/>
      <c r="F106" s="7"/>
      <c r="G106" s="8"/>
      <c r="H106" s="8"/>
    </row>
    <row r="107" spans="2:8">
      <c r="B107" s="9"/>
      <c r="C107" s="9"/>
      <c r="D107" s="10"/>
      <c r="E107" s="10"/>
      <c r="F107" s="11"/>
      <c r="G107" s="11"/>
      <c r="H107" s="11"/>
    </row>
    <row r="108" spans="2:8">
      <c r="B108" s="12"/>
      <c r="C108" s="13"/>
      <c r="D108" s="21" t="s">
        <v>6</v>
      </c>
      <c r="E108" s="35" t="s">
        <v>0</v>
      </c>
      <c r="F108" s="35" t="s">
        <v>3</v>
      </c>
      <c r="G108" s="35" t="s">
        <v>2</v>
      </c>
    </row>
    <row r="109" spans="2:8">
      <c r="B109" s="12"/>
      <c r="D109" s="15"/>
      <c r="E109" s="15"/>
      <c r="F109" s="31"/>
      <c r="G109" s="31"/>
    </row>
    <row r="110" spans="2:8">
      <c r="C110" s="27"/>
      <c r="D110" s="30" t="s">
        <v>4</v>
      </c>
      <c r="E110" s="22">
        <v>1250374</v>
      </c>
      <c r="F110" s="47">
        <f>E110/140264743</f>
        <v>8.9143855630206374E-3</v>
      </c>
      <c r="G110" s="23">
        <v>41.83</v>
      </c>
    </row>
    <row r="111" spans="2:8">
      <c r="C111" s="38"/>
      <c r="D111" s="39" t="s">
        <v>5</v>
      </c>
      <c r="E111" s="40">
        <v>277000</v>
      </c>
      <c r="F111" s="48">
        <f>E111/140264743</f>
        <v>1.9748369695440859E-3</v>
      </c>
      <c r="G111" s="42">
        <v>74.14</v>
      </c>
    </row>
    <row r="112" spans="2:8">
      <c r="D112" s="18"/>
      <c r="E112" s="18"/>
      <c r="F112" s="18"/>
      <c r="G112" s="18"/>
      <c r="H112" s="18"/>
    </row>
    <row r="113" spans="2:8">
      <c r="D113" s="18"/>
      <c r="E113" s="18"/>
      <c r="F113" s="18"/>
      <c r="G113" s="18"/>
      <c r="H113" s="18"/>
    </row>
    <row r="114" spans="2:8">
      <c r="D114" s="43" t="s">
        <v>7</v>
      </c>
      <c r="E114" s="44">
        <f>SUM(E110:E113)</f>
        <v>1527374</v>
      </c>
      <c r="F114" s="49">
        <f>SUM(F110:F113)</f>
        <v>1.0889222532564724E-2</v>
      </c>
      <c r="G114" s="46">
        <f>(+E110*G110+E111*G111)/E114</f>
        <v>47.689645378276694</v>
      </c>
      <c r="H114" s="18"/>
    </row>
    <row r="117" spans="2:8" ht="15.75">
      <c r="B117" s="2"/>
      <c r="C117" s="2" t="s">
        <v>1</v>
      </c>
      <c r="D117" s="2"/>
      <c r="E117" s="2"/>
      <c r="F117" s="2"/>
      <c r="G117" s="37">
        <v>40086</v>
      </c>
      <c r="H117" s="3"/>
    </row>
    <row r="118" spans="2:8" ht="15.75">
      <c r="B118" s="4"/>
      <c r="C118" s="5"/>
      <c r="F118" s="6"/>
      <c r="G118" s="6"/>
      <c r="H118" s="6"/>
    </row>
    <row r="119" spans="2:8">
      <c r="B119" s="7"/>
      <c r="C119" s="7"/>
      <c r="D119" s="7"/>
      <c r="E119" s="7"/>
      <c r="F119" s="7"/>
      <c r="G119" s="8"/>
      <c r="H119" s="8"/>
    </row>
    <row r="120" spans="2:8">
      <c r="B120" s="9"/>
      <c r="C120" s="9"/>
      <c r="D120" s="10"/>
      <c r="E120" s="10"/>
      <c r="F120" s="11"/>
      <c r="G120" s="11"/>
      <c r="H120" s="11"/>
    </row>
    <row r="121" spans="2:8">
      <c r="B121" s="12"/>
      <c r="C121" s="13"/>
      <c r="D121" s="21" t="s">
        <v>6</v>
      </c>
      <c r="E121" s="35" t="s">
        <v>0</v>
      </c>
      <c r="F121" s="35" t="s">
        <v>3</v>
      </c>
      <c r="G121" s="35" t="s">
        <v>2</v>
      </c>
    </row>
    <row r="122" spans="2:8">
      <c r="B122" s="12"/>
      <c r="D122" s="15"/>
      <c r="E122" s="15"/>
      <c r="F122" s="31"/>
      <c r="G122" s="31"/>
    </row>
    <row r="123" spans="2:8">
      <c r="C123" s="27"/>
      <c r="D123" s="30" t="s">
        <v>4</v>
      </c>
      <c r="E123" s="22">
        <f>+E110+E111</f>
        <v>1527374</v>
      </c>
      <c r="F123" s="47">
        <f>E123/140264743</f>
        <v>1.0889222532564724E-2</v>
      </c>
      <c r="G123" s="23">
        <v>41.58</v>
      </c>
    </row>
    <row r="124" spans="2:8">
      <c r="C124" s="27"/>
      <c r="D124" s="39" t="s">
        <v>5</v>
      </c>
      <c r="E124" s="22">
        <v>0</v>
      </c>
      <c r="F124" s="47">
        <v>0</v>
      </c>
      <c r="G124" s="23">
        <v>0</v>
      </c>
    </row>
    <row r="125" spans="2:8">
      <c r="D125" s="18"/>
      <c r="E125" s="18"/>
      <c r="F125" s="18"/>
      <c r="G125" s="18"/>
      <c r="H125" s="18"/>
    </row>
    <row r="126" spans="2:8">
      <c r="D126" s="43" t="s">
        <v>7</v>
      </c>
      <c r="E126" s="44">
        <f>SUM(E123:E125)</f>
        <v>1527374</v>
      </c>
      <c r="F126" s="49">
        <f>SUM(F123:F125)</f>
        <v>1.0889222532564724E-2</v>
      </c>
      <c r="G126" s="46">
        <f>+G123</f>
        <v>41.58</v>
      </c>
      <c r="H126" s="18"/>
    </row>
    <row r="129" spans="2:8" ht="15.75">
      <c r="B129" s="2"/>
      <c r="C129" s="2" t="s">
        <v>1</v>
      </c>
      <c r="D129" s="2"/>
      <c r="E129" s="2"/>
      <c r="F129" s="2"/>
      <c r="G129" s="37">
        <v>40117</v>
      </c>
      <c r="H129" s="3"/>
    </row>
    <row r="130" spans="2:8" ht="15.75">
      <c r="B130" s="4"/>
      <c r="C130" s="5"/>
      <c r="F130" s="6"/>
      <c r="G130" s="6"/>
      <c r="H130" s="6"/>
    </row>
    <row r="131" spans="2:8">
      <c r="B131" s="7"/>
      <c r="C131" s="7"/>
      <c r="D131" s="7"/>
      <c r="E131" s="7"/>
      <c r="F131" s="7"/>
      <c r="G131" s="8"/>
      <c r="H131" s="8"/>
    </row>
    <row r="132" spans="2:8">
      <c r="B132" s="9"/>
      <c r="C132" s="9"/>
      <c r="D132" s="10"/>
      <c r="E132" s="10"/>
      <c r="F132" s="11"/>
      <c r="G132" s="11"/>
      <c r="H132" s="11"/>
    </row>
    <row r="133" spans="2:8">
      <c r="B133" s="12"/>
      <c r="C133" s="13"/>
      <c r="D133" s="21" t="s">
        <v>6</v>
      </c>
      <c r="E133" s="35" t="s">
        <v>0</v>
      </c>
      <c r="F133" s="35" t="s">
        <v>3</v>
      </c>
      <c r="G133" s="35" t="s">
        <v>2</v>
      </c>
    </row>
    <row r="134" spans="2:8">
      <c r="B134" s="12"/>
      <c r="D134" s="15"/>
      <c r="E134" s="15"/>
      <c r="F134" s="31"/>
      <c r="G134" s="31"/>
    </row>
    <row r="135" spans="2:8">
      <c r="C135" s="27"/>
      <c r="D135" s="30" t="s">
        <v>4</v>
      </c>
      <c r="E135" s="22">
        <f>+E123+E125</f>
        <v>1527374</v>
      </c>
      <c r="F135" s="47">
        <f>E135/140264743</f>
        <v>1.0889222532564724E-2</v>
      </c>
      <c r="G135" s="23">
        <v>41.58</v>
      </c>
    </row>
    <row r="136" spans="2:8">
      <c r="C136" s="27"/>
      <c r="D136" s="39" t="s">
        <v>5</v>
      </c>
      <c r="E136" s="22">
        <v>0</v>
      </c>
      <c r="F136" s="47">
        <v>0</v>
      </c>
      <c r="G136" s="23">
        <v>0</v>
      </c>
    </row>
    <row r="137" spans="2:8">
      <c r="D137" s="18"/>
      <c r="E137" s="18"/>
      <c r="F137" s="18"/>
      <c r="G137" s="18"/>
      <c r="H137" s="18"/>
    </row>
    <row r="138" spans="2:8">
      <c r="D138" s="43" t="s">
        <v>7</v>
      </c>
      <c r="E138" s="44">
        <f>SUM(E135:E137)</f>
        <v>1527374</v>
      </c>
      <c r="F138" s="49">
        <f>SUM(F135:F137)</f>
        <v>1.0889222532564724E-2</v>
      </c>
      <c r="G138" s="46">
        <f>+G135</f>
        <v>41.58</v>
      </c>
      <c r="H138" s="18"/>
    </row>
    <row r="140" spans="2:8" ht="15.75">
      <c r="B140" s="2"/>
      <c r="C140" s="2" t="s">
        <v>1</v>
      </c>
      <c r="D140" s="2"/>
      <c r="E140" s="2"/>
      <c r="F140" s="2"/>
      <c r="G140" s="37">
        <v>40147</v>
      </c>
      <c r="H140" s="3"/>
    </row>
    <row r="141" spans="2:8" ht="15.75">
      <c r="B141" s="4"/>
      <c r="C141" s="5"/>
      <c r="F141" s="6"/>
      <c r="G141" s="6"/>
      <c r="H141" s="6"/>
    </row>
    <row r="142" spans="2:8">
      <c r="B142" s="7"/>
      <c r="C142" s="7"/>
      <c r="D142" s="7"/>
      <c r="E142" s="7"/>
      <c r="F142" s="7"/>
      <c r="G142" s="8"/>
      <c r="H142" s="8"/>
    </row>
    <row r="143" spans="2:8">
      <c r="B143" s="9"/>
      <c r="C143" s="9"/>
      <c r="D143" s="10"/>
      <c r="E143" s="10"/>
      <c r="F143" s="11"/>
      <c r="G143" s="11"/>
      <c r="H143" s="11"/>
    </row>
    <row r="144" spans="2:8">
      <c r="B144" s="12"/>
      <c r="C144" s="13"/>
      <c r="D144" s="21" t="s">
        <v>6</v>
      </c>
      <c r="E144" s="35" t="s">
        <v>0</v>
      </c>
      <c r="F144" s="35" t="s">
        <v>3</v>
      </c>
      <c r="G144" s="35" t="s">
        <v>2</v>
      </c>
    </row>
    <row r="145" spans="2:8">
      <c r="B145" s="12"/>
      <c r="D145" s="15"/>
      <c r="E145" s="15"/>
      <c r="F145" s="31"/>
      <c r="G145" s="31"/>
    </row>
    <row r="146" spans="2:8">
      <c r="C146" s="27"/>
      <c r="D146" s="30" t="s">
        <v>4</v>
      </c>
      <c r="E146" s="22">
        <f>+E134+E135</f>
        <v>1527374</v>
      </c>
      <c r="F146" s="47">
        <f>E146/140264743</f>
        <v>1.0889222532564724E-2</v>
      </c>
      <c r="G146" s="23">
        <v>41.58</v>
      </c>
    </row>
    <row r="147" spans="2:8">
      <c r="C147" s="27"/>
      <c r="D147" s="39" t="s">
        <v>5</v>
      </c>
      <c r="E147" s="22">
        <v>0</v>
      </c>
      <c r="F147" s="47">
        <v>0</v>
      </c>
      <c r="G147" s="23">
        <v>0</v>
      </c>
    </row>
    <row r="148" spans="2:8">
      <c r="D148" s="18"/>
      <c r="E148" s="18"/>
      <c r="F148" s="18"/>
      <c r="G148" s="18"/>
      <c r="H148" s="18"/>
    </row>
    <row r="149" spans="2:8">
      <c r="D149" s="43" t="s">
        <v>7</v>
      </c>
      <c r="E149" s="44">
        <f>SUM(E146:E148)</f>
        <v>1527374</v>
      </c>
      <c r="F149" s="49">
        <f>SUM(F146:F148)</f>
        <v>1.0889222532564724E-2</v>
      </c>
      <c r="G149" s="46">
        <f>+G146</f>
        <v>41.58</v>
      </c>
      <c r="H149" s="18"/>
    </row>
    <row r="151" spans="2:8" ht="15.75">
      <c r="B151" s="2"/>
      <c r="C151" s="2" t="s">
        <v>1</v>
      </c>
      <c r="D151" s="2"/>
      <c r="E151" s="2"/>
      <c r="F151" s="2"/>
      <c r="G151" s="37">
        <v>40178</v>
      </c>
      <c r="H151" s="3"/>
    </row>
    <row r="152" spans="2:8" ht="15.75">
      <c r="B152" s="4"/>
      <c r="C152" s="5"/>
      <c r="F152" s="6"/>
      <c r="G152" s="6"/>
      <c r="H152" s="6"/>
    </row>
    <row r="153" spans="2:8">
      <c r="B153" s="7"/>
      <c r="C153" s="7"/>
      <c r="D153" s="7"/>
      <c r="E153" s="7"/>
      <c r="F153" s="7"/>
      <c r="G153" s="8"/>
      <c r="H153" s="8"/>
    </row>
    <row r="154" spans="2:8">
      <c r="B154" s="9"/>
      <c r="C154" s="9"/>
      <c r="D154" s="10"/>
      <c r="E154" s="10"/>
      <c r="F154" s="11"/>
      <c r="G154" s="11"/>
      <c r="H154" s="11"/>
    </row>
    <row r="155" spans="2:8">
      <c r="B155" s="12"/>
      <c r="C155" s="13"/>
      <c r="D155" s="21" t="s">
        <v>6</v>
      </c>
      <c r="E155" s="35" t="s">
        <v>0</v>
      </c>
      <c r="F155" s="35" t="s">
        <v>3</v>
      </c>
      <c r="G155" s="35" t="s">
        <v>2</v>
      </c>
    </row>
    <row r="156" spans="2:8">
      <c r="B156" s="12"/>
      <c r="D156" s="15"/>
      <c r="E156" s="15"/>
      <c r="F156" s="31"/>
      <c r="G156" s="31"/>
    </row>
    <row r="157" spans="2:8">
      <c r="C157" s="27"/>
      <c r="D157" s="30" t="s">
        <v>4</v>
      </c>
      <c r="E157" s="22">
        <f>+E145+E146</f>
        <v>1527374</v>
      </c>
      <c r="F157" s="47">
        <f>E157/140264743</f>
        <v>1.0889222532564724E-2</v>
      </c>
      <c r="G157" s="23">
        <v>41.58</v>
      </c>
    </row>
    <row r="158" spans="2:8">
      <c r="C158" s="27"/>
      <c r="D158" s="39" t="s">
        <v>5</v>
      </c>
      <c r="E158" s="22">
        <v>0</v>
      </c>
      <c r="F158" s="47">
        <v>0</v>
      </c>
      <c r="G158" s="23">
        <v>0</v>
      </c>
    </row>
    <row r="159" spans="2:8">
      <c r="D159" s="18"/>
      <c r="E159" s="18"/>
      <c r="F159" s="18"/>
      <c r="G159" s="18"/>
      <c r="H159" s="18"/>
    </row>
    <row r="160" spans="2:8">
      <c r="D160" s="43" t="s">
        <v>7</v>
      </c>
      <c r="E160" s="44">
        <f>SUM(E157:E159)</f>
        <v>1527374</v>
      </c>
      <c r="F160" s="49">
        <f>SUM(F157:F159)</f>
        <v>1.0889222532564724E-2</v>
      </c>
      <c r="G160" s="46">
        <f>+G157</f>
        <v>41.58</v>
      </c>
      <c r="H160" s="18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J156"/>
  <sheetViews>
    <sheetView topLeftCell="A19" workbookViewId="0">
      <selection activeCell="G39" sqref="G39"/>
    </sheetView>
  </sheetViews>
  <sheetFormatPr baseColWidth="10" defaultRowHeight="12.75"/>
  <cols>
    <col min="1" max="1" width="4.85546875" style="1" customWidth="1"/>
    <col min="2" max="2" width="3.5703125" style="1" customWidth="1"/>
    <col min="3" max="3" width="5.28515625" style="1" customWidth="1"/>
    <col min="4" max="4" width="17.5703125" style="1" bestFit="1" customWidth="1"/>
    <col min="5" max="5" width="17.5703125" style="1" customWidth="1"/>
    <col min="6" max="6" width="11" style="1" customWidth="1"/>
    <col min="7" max="7" width="18" style="1" customWidth="1"/>
    <col min="8" max="8" width="3.5703125" style="1" customWidth="1"/>
    <col min="9" max="9" width="3.140625" style="1" customWidth="1"/>
    <col min="10" max="10" width="11.42578125" style="32"/>
    <col min="11" max="16384" width="11.42578125" style="1"/>
  </cols>
  <sheetData>
    <row r="2" spans="2:8" ht="15.75">
      <c r="B2" s="2"/>
      <c r="C2" s="2" t="s">
        <v>1</v>
      </c>
      <c r="D2" s="2"/>
      <c r="E2" s="2"/>
      <c r="F2" s="2"/>
      <c r="G2" s="37">
        <v>40209</v>
      </c>
      <c r="H2" s="3"/>
    </row>
    <row r="3" spans="2:8" ht="15.75">
      <c r="B3" s="4"/>
      <c r="C3" s="5"/>
      <c r="F3" s="6"/>
      <c r="G3" s="6"/>
      <c r="H3" s="6"/>
    </row>
    <row r="4" spans="2:8">
      <c r="B4" s="7"/>
      <c r="C4" s="7"/>
      <c r="D4" s="7"/>
      <c r="E4" s="7"/>
      <c r="F4" s="7"/>
      <c r="G4" s="8"/>
      <c r="H4" s="8"/>
    </row>
    <row r="5" spans="2:8">
      <c r="B5" s="9"/>
      <c r="C5" s="9"/>
      <c r="D5" s="10"/>
      <c r="E5" s="10"/>
      <c r="F5" s="11"/>
      <c r="G5" s="11"/>
      <c r="H5" s="11"/>
    </row>
    <row r="6" spans="2:8">
      <c r="B6" s="12"/>
      <c r="C6" s="13"/>
      <c r="D6" s="21" t="s">
        <v>6</v>
      </c>
      <c r="E6" s="35" t="s">
        <v>0</v>
      </c>
      <c r="F6" s="35" t="s">
        <v>3</v>
      </c>
      <c r="G6" s="35" t="s">
        <v>2</v>
      </c>
    </row>
    <row r="7" spans="2:8">
      <c r="B7" s="12"/>
      <c r="D7" s="15"/>
      <c r="E7" s="15"/>
      <c r="F7" s="31"/>
      <c r="G7" s="31"/>
    </row>
    <row r="8" spans="2:8">
      <c r="C8" s="27"/>
      <c r="D8" s="30" t="s">
        <v>4</v>
      </c>
      <c r="E8" s="22">
        <v>0</v>
      </c>
      <c r="F8" s="47">
        <f>E8/140264743</f>
        <v>0</v>
      </c>
      <c r="G8" s="23">
        <v>0</v>
      </c>
    </row>
    <row r="9" spans="2:8">
      <c r="C9" s="38"/>
      <c r="D9" s="39" t="s">
        <v>5</v>
      </c>
      <c r="E9" s="40">
        <v>0</v>
      </c>
      <c r="F9" s="48">
        <f>E9/733510255</f>
        <v>0</v>
      </c>
      <c r="G9" s="54">
        <v>0</v>
      </c>
    </row>
    <row r="10" spans="2:8">
      <c r="D10" s="18"/>
      <c r="E10" s="18"/>
      <c r="F10" s="18"/>
      <c r="G10" s="18"/>
      <c r="H10" s="18"/>
    </row>
    <row r="11" spans="2:8">
      <c r="D11" s="18"/>
      <c r="E11" s="18"/>
      <c r="F11" s="18"/>
      <c r="G11" s="18"/>
      <c r="H11" s="18"/>
    </row>
    <row r="12" spans="2:8">
      <c r="D12" s="43" t="s">
        <v>7</v>
      </c>
      <c r="E12" s="44">
        <f>SUM(E8:E11)</f>
        <v>0</v>
      </c>
      <c r="F12" s="49">
        <f>SUM(F8:F11)</f>
        <v>0</v>
      </c>
      <c r="G12" s="55">
        <v>0</v>
      </c>
      <c r="H12" s="18"/>
    </row>
    <row r="16" spans="2:8" ht="15.75">
      <c r="B16" s="2"/>
      <c r="C16" s="2" t="s">
        <v>1</v>
      </c>
      <c r="D16" s="2"/>
      <c r="E16" s="2"/>
      <c r="F16" s="2"/>
      <c r="G16" s="37">
        <v>40237</v>
      </c>
      <c r="H16" s="3"/>
    </row>
    <row r="17" spans="2:8" ht="15.75">
      <c r="B17" s="4"/>
      <c r="C17" s="5"/>
      <c r="F17" s="6"/>
      <c r="G17" s="6"/>
      <c r="H17" s="6"/>
    </row>
    <row r="18" spans="2:8">
      <c r="B18" s="7"/>
      <c r="C18" s="7"/>
      <c r="D18" s="7"/>
      <c r="E18" s="7"/>
      <c r="F18" s="7"/>
      <c r="G18" s="8"/>
      <c r="H18" s="8"/>
    </row>
    <row r="19" spans="2:8">
      <c r="B19" s="9"/>
      <c r="C19" s="9"/>
      <c r="D19" s="10"/>
      <c r="E19" s="10"/>
      <c r="F19" s="11"/>
      <c r="G19" s="11"/>
      <c r="H19" s="11"/>
    </row>
    <row r="20" spans="2:8">
      <c r="B20" s="12"/>
      <c r="C20" s="13"/>
      <c r="D20" s="21" t="s">
        <v>6</v>
      </c>
      <c r="E20" s="35" t="s">
        <v>0</v>
      </c>
      <c r="F20" s="35" t="s">
        <v>3</v>
      </c>
      <c r="G20" s="35" t="s">
        <v>2</v>
      </c>
    </row>
    <row r="21" spans="2:8">
      <c r="B21" s="12"/>
      <c r="D21" s="15"/>
      <c r="E21" s="15"/>
      <c r="F21" s="31"/>
      <c r="G21" s="31"/>
    </row>
    <row r="22" spans="2:8">
      <c r="C22" s="27"/>
      <c r="D22" s="30" t="s">
        <v>4</v>
      </c>
      <c r="E22" s="22">
        <v>61000</v>
      </c>
      <c r="F22" s="47">
        <f>E22/140264743</f>
        <v>4.3489189582017772E-4</v>
      </c>
      <c r="G22" s="23">
        <v>6.8593677009024487</v>
      </c>
    </row>
    <row r="23" spans="2:8">
      <c r="C23" s="38"/>
      <c r="D23" s="39" t="s">
        <v>5</v>
      </c>
      <c r="E23" s="40">
        <v>4934</v>
      </c>
      <c r="F23" s="48">
        <f>E23/733510255</f>
        <v>6.7265589899625872E-6</v>
      </c>
      <c r="G23" s="54">
        <v>6.8593677009024487</v>
      </c>
    </row>
    <row r="24" spans="2:8">
      <c r="D24" s="18"/>
      <c r="E24" s="18"/>
      <c r="F24" s="18"/>
      <c r="G24" s="18"/>
      <c r="H24" s="18"/>
    </row>
    <row r="25" spans="2:8">
      <c r="D25" s="18"/>
      <c r="E25" s="18"/>
      <c r="F25" s="18"/>
      <c r="G25" s="18"/>
      <c r="H25" s="18"/>
    </row>
    <row r="26" spans="2:8">
      <c r="D26" s="43" t="s">
        <v>7</v>
      </c>
      <c r="E26" s="44">
        <f>SUM(E22:E25)</f>
        <v>65934</v>
      </c>
      <c r="F26" s="49">
        <f>SUM(F22:F25)</f>
        <v>4.416184548101403E-4</v>
      </c>
      <c r="G26" s="55">
        <f>(+E22*G22+E23*G23)/E26</f>
        <v>6.8593677009024479</v>
      </c>
      <c r="H26" s="18"/>
    </row>
    <row r="27" spans="2:8" ht="11.25" customHeight="1"/>
    <row r="30" spans="2:8" ht="15.75">
      <c r="B30" s="2"/>
      <c r="C30" s="2" t="s">
        <v>1</v>
      </c>
      <c r="D30" s="2"/>
      <c r="E30" s="2"/>
      <c r="F30" s="2"/>
      <c r="G30" s="37">
        <v>40268</v>
      </c>
      <c r="H30" s="3"/>
    </row>
    <row r="31" spans="2:8" ht="15.75">
      <c r="B31" s="4"/>
      <c r="C31" s="5"/>
      <c r="F31" s="6"/>
      <c r="G31" s="6"/>
      <c r="H31" s="6"/>
    </row>
    <row r="32" spans="2:8">
      <c r="B32" s="7"/>
      <c r="C32" s="7"/>
      <c r="D32" s="7"/>
      <c r="E32" s="7"/>
      <c r="F32" s="7"/>
      <c r="G32" s="8"/>
      <c r="H32" s="8"/>
    </row>
    <row r="33" spans="2:8">
      <c r="B33" s="9"/>
      <c r="C33" s="9"/>
      <c r="D33" s="10"/>
      <c r="E33" s="10"/>
      <c r="F33" s="11"/>
      <c r="G33" s="11"/>
      <c r="H33" s="11"/>
    </row>
    <row r="34" spans="2:8">
      <c r="B34" s="12"/>
      <c r="C34" s="13"/>
      <c r="D34" s="21" t="s">
        <v>6</v>
      </c>
      <c r="E34" s="35" t="s">
        <v>0</v>
      </c>
      <c r="F34" s="35" t="s">
        <v>3</v>
      </c>
      <c r="G34" s="35" t="s">
        <v>2</v>
      </c>
    </row>
    <row r="35" spans="2:8">
      <c r="B35" s="12"/>
      <c r="D35" s="15"/>
      <c r="E35" s="15"/>
      <c r="F35" s="31"/>
      <c r="G35" s="31"/>
    </row>
    <row r="36" spans="2:8">
      <c r="C36" s="27"/>
      <c r="D36" s="30" t="s">
        <v>4</v>
      </c>
      <c r="E36" s="22">
        <v>0</v>
      </c>
      <c r="F36" s="47">
        <f>E36/140264743</f>
        <v>0</v>
      </c>
      <c r="G36" s="23"/>
    </row>
    <row r="37" spans="2:8">
      <c r="C37" s="38"/>
      <c r="D37" s="39" t="s">
        <v>5</v>
      </c>
      <c r="E37" s="40">
        <v>4934</v>
      </c>
      <c r="F37" s="48">
        <f>E37/733510255</f>
        <v>6.7265589899625872E-6</v>
      </c>
      <c r="G37" s="54">
        <v>6.8593677009024487</v>
      </c>
    </row>
    <row r="38" spans="2:8">
      <c r="D38" s="18"/>
      <c r="E38" s="18"/>
      <c r="F38" s="18"/>
      <c r="G38" s="18"/>
      <c r="H38" s="18"/>
    </row>
    <row r="39" spans="2:8">
      <c r="D39" s="18"/>
      <c r="E39" s="18"/>
      <c r="F39" s="18"/>
      <c r="G39" s="18"/>
      <c r="H39" s="18"/>
    </row>
    <row r="40" spans="2:8">
      <c r="D40" s="43" t="s">
        <v>7</v>
      </c>
      <c r="E40" s="44">
        <f>SUM(E36:E39)</f>
        <v>4934</v>
      </c>
      <c r="F40" s="49">
        <f>SUM(F36:F39)</f>
        <v>6.7265589899625872E-6</v>
      </c>
      <c r="G40" s="55">
        <f>(+E36*G36+E37*G37)/E40</f>
        <v>6.8593677009024487</v>
      </c>
      <c r="H40" s="18"/>
    </row>
    <row r="43" spans="2:8" ht="15.75">
      <c r="B43" s="2"/>
      <c r="C43" s="2" t="s">
        <v>1</v>
      </c>
      <c r="D43" s="2"/>
      <c r="E43" s="2"/>
      <c r="F43" s="2"/>
      <c r="G43" s="37">
        <v>40298</v>
      </c>
      <c r="H43" s="3"/>
    </row>
    <row r="44" spans="2:8" ht="15.75">
      <c r="B44" s="4"/>
      <c r="C44" s="5"/>
      <c r="F44" s="6"/>
      <c r="G44" s="6"/>
      <c r="H44" s="6"/>
    </row>
    <row r="45" spans="2:8">
      <c r="B45" s="7"/>
      <c r="C45" s="7"/>
      <c r="D45" s="7"/>
      <c r="E45" s="7"/>
      <c r="F45" s="7"/>
      <c r="G45" s="8"/>
      <c r="H45" s="8"/>
    </row>
    <row r="46" spans="2:8">
      <c r="B46" s="9"/>
      <c r="C46" s="9"/>
      <c r="D46" s="10"/>
      <c r="E46" s="10"/>
      <c r="F46" s="11"/>
      <c r="G46" s="11"/>
      <c r="H46" s="11"/>
    </row>
    <row r="47" spans="2:8">
      <c r="B47" s="12"/>
      <c r="C47" s="13"/>
      <c r="D47" s="21" t="s">
        <v>6</v>
      </c>
      <c r="E47" s="35" t="s">
        <v>0</v>
      </c>
      <c r="F47" s="35" t="s">
        <v>3</v>
      </c>
      <c r="G47" s="35" t="s">
        <v>2</v>
      </c>
    </row>
    <row r="48" spans="2:8">
      <c r="B48" s="12"/>
      <c r="D48" s="15"/>
      <c r="E48" s="15"/>
      <c r="F48" s="31"/>
      <c r="G48" s="31"/>
    </row>
    <row r="49" spans="2:8">
      <c r="C49" s="27"/>
      <c r="D49" s="30" t="s">
        <v>4</v>
      </c>
      <c r="E49" s="22">
        <v>0</v>
      </c>
      <c r="F49" s="47">
        <f>E49/140264743</f>
        <v>0</v>
      </c>
      <c r="G49" s="23"/>
    </row>
    <row r="50" spans="2:8">
      <c r="C50" s="38"/>
      <c r="D50" s="39" t="s">
        <v>5</v>
      </c>
      <c r="E50" s="40">
        <v>1028</v>
      </c>
      <c r="F50" s="48">
        <f>E50/733510255</f>
        <v>1.4014800651969073E-6</v>
      </c>
      <c r="G50" s="54">
        <v>6.8593677009024487</v>
      </c>
    </row>
    <row r="51" spans="2:8">
      <c r="D51" s="18"/>
      <c r="E51" s="18"/>
      <c r="F51" s="18"/>
      <c r="G51" s="18"/>
      <c r="H51" s="18"/>
    </row>
    <row r="52" spans="2:8">
      <c r="D52" s="18"/>
      <c r="E52" s="18"/>
      <c r="F52" s="18"/>
      <c r="G52" s="18"/>
      <c r="H52" s="18"/>
    </row>
    <row r="53" spans="2:8">
      <c r="D53" s="43" t="s">
        <v>7</v>
      </c>
      <c r="E53" s="44">
        <f>SUM(E49:E52)</f>
        <v>1028</v>
      </c>
      <c r="F53" s="49">
        <f>SUM(F49:F52)</f>
        <v>1.4014800651969073E-6</v>
      </c>
      <c r="G53" s="55">
        <f>(+E49*G49+E50*G50)/E53</f>
        <v>6.8593677009024487</v>
      </c>
      <c r="H53" s="18"/>
    </row>
    <row r="55" spans="2:8" ht="15.75">
      <c r="B55" s="2"/>
      <c r="C55" s="2" t="s">
        <v>1</v>
      </c>
      <c r="D55" s="2"/>
      <c r="E55" s="2"/>
      <c r="F55" s="2"/>
      <c r="G55" s="37">
        <v>40329</v>
      </c>
      <c r="H55" s="3"/>
    </row>
    <row r="56" spans="2:8" ht="15.75">
      <c r="B56" s="4"/>
      <c r="C56" s="5"/>
      <c r="F56" s="6"/>
      <c r="G56" s="6"/>
      <c r="H56" s="6"/>
    </row>
    <row r="57" spans="2:8">
      <c r="B57" s="7"/>
      <c r="C57" s="7"/>
      <c r="D57" s="7"/>
      <c r="E57" s="7"/>
      <c r="F57" s="7"/>
      <c r="G57" s="8"/>
      <c r="H57" s="8"/>
    </row>
    <row r="58" spans="2:8">
      <c r="B58" s="9"/>
      <c r="C58" s="9"/>
      <c r="D58" s="10"/>
      <c r="E58" s="10"/>
      <c r="F58" s="11"/>
      <c r="G58" s="11"/>
      <c r="H58" s="11"/>
    </row>
    <row r="59" spans="2:8">
      <c r="B59" s="12"/>
      <c r="C59" s="13"/>
      <c r="D59" s="21" t="s">
        <v>6</v>
      </c>
      <c r="E59" s="35" t="s">
        <v>0</v>
      </c>
      <c r="F59" s="35" t="s">
        <v>3</v>
      </c>
      <c r="G59" s="35" t="s">
        <v>2</v>
      </c>
    </row>
    <row r="60" spans="2:8">
      <c r="B60" s="12"/>
      <c r="D60" s="15"/>
      <c r="E60" s="15"/>
      <c r="F60" s="31"/>
      <c r="G60" s="31"/>
    </row>
    <row r="61" spans="2:8">
      <c r="C61" s="27"/>
      <c r="D61" s="30" t="s">
        <v>4</v>
      </c>
      <c r="E61" s="22">
        <v>0</v>
      </c>
      <c r="F61" s="47">
        <f>E61/140264743</f>
        <v>0</v>
      </c>
      <c r="G61" s="23"/>
    </row>
    <row r="62" spans="2:8">
      <c r="C62" s="38"/>
      <c r="D62" s="39" t="s">
        <v>5</v>
      </c>
      <c r="E62" s="40">
        <v>0</v>
      </c>
      <c r="F62" s="48">
        <f>E62/733510255</f>
        <v>0</v>
      </c>
      <c r="G62" s="54">
        <v>0</v>
      </c>
    </row>
    <row r="63" spans="2:8">
      <c r="D63" s="18"/>
      <c r="E63" s="18"/>
      <c r="F63" s="18"/>
      <c r="G63" s="18"/>
      <c r="H63" s="18"/>
    </row>
    <row r="64" spans="2:8">
      <c r="D64" s="18"/>
      <c r="E64" s="18"/>
      <c r="F64" s="18"/>
      <c r="G64" s="18"/>
      <c r="H64" s="18"/>
    </row>
    <row r="65" spans="2:8">
      <c r="D65" s="43" t="s">
        <v>7</v>
      </c>
      <c r="E65" s="44">
        <f>SUM(E61:E64)</f>
        <v>0</v>
      </c>
      <c r="F65" s="49">
        <f>SUM(F61:F64)</f>
        <v>0</v>
      </c>
      <c r="G65" s="55">
        <v>0</v>
      </c>
      <c r="H65" s="18"/>
    </row>
    <row r="68" spans="2:8" ht="15.75">
      <c r="B68" s="2"/>
      <c r="C68" s="2" t="s">
        <v>1</v>
      </c>
      <c r="D68" s="2"/>
      <c r="E68" s="2"/>
      <c r="F68" s="2"/>
      <c r="G68" s="37">
        <v>40359</v>
      </c>
      <c r="H68" s="3"/>
    </row>
    <row r="69" spans="2:8" ht="15.75">
      <c r="B69" s="4"/>
      <c r="C69" s="5"/>
      <c r="F69" s="6"/>
      <c r="G69" s="6"/>
      <c r="H69" s="6"/>
    </row>
    <row r="70" spans="2:8">
      <c r="B70" s="7"/>
      <c r="C70" s="7"/>
      <c r="D70" s="7"/>
      <c r="E70" s="7"/>
      <c r="F70" s="7"/>
      <c r="G70" s="8"/>
      <c r="H70" s="8"/>
    </row>
    <row r="71" spans="2:8">
      <c r="B71" s="9"/>
      <c r="C71" s="9"/>
      <c r="D71" s="10"/>
      <c r="E71" s="10"/>
      <c r="F71" s="11"/>
      <c r="G71" s="11"/>
      <c r="H71" s="11"/>
    </row>
    <row r="72" spans="2:8">
      <c r="B72" s="12"/>
      <c r="C72" s="13"/>
      <c r="D72" s="21" t="s">
        <v>6</v>
      </c>
      <c r="E72" s="35" t="s">
        <v>0</v>
      </c>
      <c r="F72" s="35" t="s">
        <v>3</v>
      </c>
      <c r="G72" s="35" t="s">
        <v>2</v>
      </c>
    </row>
    <row r="73" spans="2:8">
      <c r="B73" s="12"/>
      <c r="D73" s="15"/>
      <c r="E73" s="15"/>
      <c r="F73" s="31"/>
      <c r="G73" s="31"/>
    </row>
    <row r="74" spans="2:8">
      <c r="C74" s="27"/>
      <c r="D74" s="30" t="s">
        <v>4</v>
      </c>
      <c r="E74" s="22">
        <v>0</v>
      </c>
      <c r="F74" s="47">
        <f>E74/140264743</f>
        <v>0</v>
      </c>
      <c r="G74" s="23"/>
    </row>
    <row r="75" spans="2:8">
      <c r="C75" s="38"/>
      <c r="D75" s="39" t="s">
        <v>5</v>
      </c>
      <c r="E75" s="40">
        <v>0</v>
      </c>
      <c r="F75" s="48">
        <f>E75/733510255</f>
        <v>0</v>
      </c>
      <c r="G75" s="54">
        <v>0</v>
      </c>
    </row>
    <row r="76" spans="2:8">
      <c r="D76" s="18"/>
      <c r="E76" s="18"/>
      <c r="F76" s="18"/>
      <c r="G76" s="18"/>
      <c r="H76" s="18"/>
    </row>
    <row r="77" spans="2:8">
      <c r="D77" s="18"/>
      <c r="E77" s="18"/>
      <c r="F77" s="18"/>
      <c r="G77" s="18"/>
      <c r="H77" s="18"/>
    </row>
    <row r="78" spans="2:8">
      <c r="D78" s="43" t="s">
        <v>7</v>
      </c>
      <c r="E78" s="44">
        <f>SUM(E74:E77)</f>
        <v>0</v>
      </c>
      <c r="F78" s="49">
        <f>SUM(F74:F77)</f>
        <v>0</v>
      </c>
      <c r="G78" s="55">
        <v>0</v>
      </c>
      <c r="H78" s="18"/>
    </row>
    <row r="80" spans="2:8" ht="15.75">
      <c r="B80" s="2"/>
      <c r="C80" s="2" t="s">
        <v>1</v>
      </c>
      <c r="D80" s="2"/>
      <c r="E80" s="2"/>
      <c r="F80" s="2"/>
      <c r="G80" s="37">
        <v>40390</v>
      </c>
      <c r="H80" s="3"/>
    </row>
    <row r="81" spans="2:8" ht="15.75">
      <c r="B81" s="4"/>
      <c r="C81" s="5"/>
      <c r="F81" s="6"/>
      <c r="G81" s="6"/>
      <c r="H81" s="6"/>
    </row>
    <row r="82" spans="2:8">
      <c r="B82" s="7"/>
      <c r="C82" s="7"/>
      <c r="D82" s="7"/>
      <c r="E82" s="7"/>
      <c r="F82" s="7"/>
      <c r="G82" s="8"/>
      <c r="H82" s="8"/>
    </row>
    <row r="83" spans="2:8">
      <c r="B83" s="9"/>
      <c r="C83" s="9"/>
      <c r="D83" s="10"/>
      <c r="E83" s="10"/>
      <c r="F83" s="11"/>
      <c r="G83" s="11"/>
      <c r="H83" s="11"/>
    </row>
    <row r="84" spans="2:8">
      <c r="B84" s="12"/>
      <c r="C84" s="13"/>
      <c r="D84" s="21" t="s">
        <v>6</v>
      </c>
      <c r="E84" s="35" t="s">
        <v>0</v>
      </c>
      <c r="F84" s="35" t="s">
        <v>3</v>
      </c>
      <c r="G84" s="35" t="s">
        <v>2</v>
      </c>
    </row>
    <row r="85" spans="2:8">
      <c r="B85" s="12"/>
      <c r="D85" s="15"/>
      <c r="E85" s="15"/>
      <c r="F85" s="31"/>
      <c r="G85" s="31"/>
    </row>
    <row r="86" spans="2:8">
      <c r="C86" s="27"/>
      <c r="D86" s="30" t="s">
        <v>4</v>
      </c>
      <c r="E86" s="22">
        <v>0</v>
      </c>
      <c r="F86" s="47">
        <f>E86/140264743</f>
        <v>0</v>
      </c>
      <c r="G86" s="23"/>
    </row>
    <row r="87" spans="2:8">
      <c r="C87" s="38"/>
      <c r="D87" s="39" t="s">
        <v>5</v>
      </c>
      <c r="E87" s="40">
        <v>0</v>
      </c>
      <c r="F87" s="48">
        <f>E87/733510255</f>
        <v>0</v>
      </c>
      <c r="G87" s="54">
        <v>0</v>
      </c>
    </row>
    <row r="88" spans="2:8">
      <c r="D88" s="18"/>
      <c r="E88" s="18"/>
      <c r="F88" s="18"/>
      <c r="G88" s="18"/>
      <c r="H88" s="18"/>
    </row>
    <row r="89" spans="2:8">
      <c r="D89" s="18"/>
      <c r="E89" s="18"/>
      <c r="F89" s="18"/>
      <c r="G89" s="18"/>
      <c r="H89" s="18"/>
    </row>
    <row r="90" spans="2:8">
      <c r="D90" s="43" t="s">
        <v>7</v>
      </c>
      <c r="E90" s="44">
        <f>SUM(E86:E89)</f>
        <v>0</v>
      </c>
      <c r="F90" s="49">
        <f>SUM(F86:F89)</f>
        <v>0</v>
      </c>
      <c r="G90" s="55">
        <v>0</v>
      </c>
      <c r="H90" s="18"/>
    </row>
    <row r="92" spans="2:8" ht="15.75">
      <c r="B92" s="2"/>
      <c r="C92" s="2" t="s">
        <v>1</v>
      </c>
      <c r="D92" s="2"/>
      <c r="E92" s="2"/>
      <c r="F92" s="2"/>
      <c r="G92" s="37">
        <v>40421</v>
      </c>
      <c r="H92" s="3"/>
    </row>
    <row r="93" spans="2:8" ht="15.75">
      <c r="B93" s="4"/>
      <c r="C93" s="5"/>
      <c r="F93" s="6"/>
      <c r="G93" s="6"/>
      <c r="H93" s="6"/>
    </row>
    <row r="94" spans="2:8">
      <c r="B94" s="7"/>
      <c r="C94" s="7"/>
      <c r="D94" s="7"/>
      <c r="E94" s="7"/>
      <c r="F94" s="7"/>
      <c r="G94" s="8"/>
      <c r="H94" s="8"/>
    </row>
    <row r="95" spans="2:8">
      <c r="B95" s="9"/>
      <c r="C95" s="9"/>
      <c r="D95" s="10"/>
      <c r="E95" s="10"/>
      <c r="F95" s="11"/>
      <c r="G95" s="11"/>
      <c r="H95" s="11"/>
    </row>
    <row r="96" spans="2:8">
      <c r="B96" s="12"/>
      <c r="C96" s="13"/>
      <c r="D96" s="21" t="s">
        <v>6</v>
      </c>
      <c r="E96" s="35" t="s">
        <v>0</v>
      </c>
      <c r="F96" s="35" t="s">
        <v>3</v>
      </c>
      <c r="G96" s="35" t="s">
        <v>2</v>
      </c>
    </row>
    <row r="97" spans="2:8">
      <c r="B97" s="12"/>
      <c r="D97" s="15"/>
      <c r="E97" s="15"/>
      <c r="F97" s="31"/>
      <c r="G97" s="31"/>
    </row>
    <row r="98" spans="2:8">
      <c r="C98" s="27"/>
      <c r="D98" s="30" t="s">
        <v>4</v>
      </c>
      <c r="E98" s="22">
        <v>0</v>
      </c>
      <c r="F98" s="47">
        <f>E98/140264743</f>
        <v>0</v>
      </c>
      <c r="G98" s="23"/>
    </row>
    <row r="99" spans="2:8">
      <c r="C99" s="38"/>
      <c r="D99" s="39" t="s">
        <v>5</v>
      </c>
      <c r="E99" s="40">
        <v>0</v>
      </c>
      <c r="F99" s="48">
        <f>E99/733510255</f>
        <v>0</v>
      </c>
      <c r="G99" s="54">
        <v>0</v>
      </c>
    </row>
    <row r="100" spans="2:8">
      <c r="D100" s="18"/>
      <c r="E100" s="18"/>
      <c r="F100" s="18"/>
      <c r="G100" s="18"/>
      <c r="H100" s="18"/>
    </row>
    <row r="101" spans="2:8">
      <c r="D101" s="18"/>
      <c r="E101" s="18"/>
      <c r="F101" s="18"/>
      <c r="G101" s="18"/>
      <c r="H101" s="18"/>
    </row>
    <row r="102" spans="2:8">
      <c r="D102" s="43" t="s">
        <v>7</v>
      </c>
      <c r="E102" s="44">
        <f>SUM(E98:E101)</f>
        <v>0</v>
      </c>
      <c r="F102" s="49">
        <f>SUM(F98:F101)</f>
        <v>0</v>
      </c>
      <c r="G102" s="55">
        <v>0</v>
      </c>
      <c r="H102" s="18"/>
    </row>
    <row r="105" spans="2:8" ht="15.75">
      <c r="B105" s="2"/>
      <c r="C105" s="2" t="s">
        <v>1</v>
      </c>
      <c r="D105" s="2"/>
      <c r="E105" s="2"/>
      <c r="F105" s="2"/>
      <c r="G105" s="37">
        <v>40451</v>
      </c>
      <c r="H105" s="3"/>
    </row>
    <row r="106" spans="2:8" ht="15.75">
      <c r="B106" s="4"/>
      <c r="C106" s="5"/>
      <c r="F106" s="6"/>
      <c r="G106" s="6"/>
      <c r="H106" s="6"/>
    </row>
    <row r="107" spans="2:8">
      <c r="B107" s="7"/>
      <c r="C107" s="7"/>
      <c r="D107" s="7"/>
      <c r="E107" s="7"/>
      <c r="F107" s="7"/>
      <c r="G107" s="8"/>
      <c r="H107" s="8"/>
    </row>
    <row r="108" spans="2:8">
      <c r="B108" s="9"/>
      <c r="C108" s="9"/>
      <c r="D108" s="10"/>
      <c r="E108" s="10"/>
      <c r="F108" s="11"/>
      <c r="G108" s="11"/>
      <c r="H108" s="11"/>
    </row>
    <row r="109" spans="2:8">
      <c r="B109" s="12"/>
      <c r="C109" s="13"/>
      <c r="D109" s="21" t="s">
        <v>6</v>
      </c>
      <c r="E109" s="35" t="s">
        <v>0</v>
      </c>
      <c r="F109" s="35" t="s">
        <v>3</v>
      </c>
      <c r="G109" s="35" t="s">
        <v>2</v>
      </c>
    </row>
    <row r="110" spans="2:8">
      <c r="B110" s="12"/>
      <c r="D110" s="15"/>
      <c r="E110" s="15"/>
      <c r="F110" s="31"/>
      <c r="G110" s="31"/>
    </row>
    <row r="111" spans="2:8">
      <c r="C111" s="27"/>
      <c r="D111" s="30" t="s">
        <v>4</v>
      </c>
      <c r="E111" s="22">
        <v>0</v>
      </c>
      <c r="F111" s="47">
        <f>E111/140264743</f>
        <v>0</v>
      </c>
      <c r="G111" s="23"/>
    </row>
    <row r="112" spans="2:8">
      <c r="C112" s="38"/>
      <c r="D112" s="39" t="s">
        <v>5</v>
      </c>
      <c r="E112" s="40">
        <v>0</v>
      </c>
      <c r="F112" s="48">
        <f>E112/733510255</f>
        <v>0</v>
      </c>
      <c r="G112" s="42">
        <v>0</v>
      </c>
    </row>
    <row r="113" spans="2:8">
      <c r="D113" s="18"/>
      <c r="E113" s="18"/>
      <c r="F113" s="18"/>
      <c r="G113" s="56"/>
      <c r="H113" s="18"/>
    </row>
    <row r="114" spans="2:8">
      <c r="D114" s="18"/>
      <c r="E114" s="18"/>
      <c r="F114" s="18"/>
      <c r="G114" s="56"/>
      <c r="H114" s="18"/>
    </row>
    <row r="115" spans="2:8">
      <c r="D115" s="43" t="s">
        <v>7</v>
      </c>
      <c r="E115" s="44">
        <f>SUM(E111:E114)</f>
        <v>0</v>
      </c>
      <c r="F115" s="49">
        <f>SUM(F111:F114)</f>
        <v>0</v>
      </c>
      <c r="G115" s="46">
        <v>0</v>
      </c>
      <c r="H115" s="18"/>
    </row>
    <row r="120" spans="2:8" ht="15.75">
      <c r="B120" s="2"/>
      <c r="C120" s="2" t="s">
        <v>1</v>
      </c>
      <c r="D120" s="2"/>
      <c r="E120" s="2"/>
      <c r="F120" s="2"/>
      <c r="G120" s="37">
        <v>40481</v>
      </c>
      <c r="H120" s="3"/>
    </row>
    <row r="121" spans="2:8" ht="15.75">
      <c r="B121" s="4"/>
      <c r="C121" s="5"/>
      <c r="F121" s="6"/>
      <c r="G121" s="6"/>
      <c r="H121" s="6"/>
    </row>
    <row r="122" spans="2:8">
      <c r="B122" s="7"/>
      <c r="C122" s="7"/>
      <c r="D122" s="7"/>
      <c r="E122" s="7"/>
      <c r="F122" s="7"/>
      <c r="G122" s="8"/>
      <c r="H122" s="8"/>
    </row>
    <row r="123" spans="2:8">
      <c r="B123" s="9"/>
      <c r="C123" s="9"/>
      <c r="D123" s="10"/>
      <c r="E123" s="10"/>
      <c r="F123" s="11"/>
      <c r="G123" s="11"/>
      <c r="H123" s="11"/>
    </row>
    <row r="124" spans="2:8">
      <c r="B124" s="12"/>
      <c r="C124" s="13"/>
      <c r="D124" s="21" t="s">
        <v>6</v>
      </c>
      <c r="E124" s="35" t="s">
        <v>0</v>
      </c>
      <c r="F124" s="35" t="s">
        <v>3</v>
      </c>
      <c r="G124" s="35" t="s">
        <v>2</v>
      </c>
    </row>
    <row r="125" spans="2:8">
      <c r="B125" s="12"/>
      <c r="D125" s="15"/>
      <c r="E125" s="15"/>
      <c r="F125" s="31"/>
      <c r="G125" s="31"/>
    </row>
    <row r="126" spans="2:8">
      <c r="C126" s="27"/>
      <c r="D126" s="30" t="s">
        <v>4</v>
      </c>
      <c r="E126" s="22">
        <v>0</v>
      </c>
      <c r="F126" s="47">
        <f>E126/140264743</f>
        <v>0</v>
      </c>
      <c r="G126" s="23"/>
    </row>
    <row r="127" spans="2:8">
      <c r="C127" s="38"/>
      <c r="D127" s="39" t="s">
        <v>5</v>
      </c>
      <c r="E127" s="40">
        <v>0</v>
      </c>
      <c r="F127" s="48">
        <f>E127/733510255</f>
        <v>0</v>
      </c>
      <c r="G127" s="42">
        <v>0</v>
      </c>
    </row>
    <row r="128" spans="2:8">
      <c r="D128" s="18"/>
      <c r="E128" s="18"/>
      <c r="F128" s="18"/>
      <c r="G128" s="56"/>
      <c r="H128" s="18"/>
    </row>
    <row r="129" spans="2:8">
      <c r="D129" s="18"/>
      <c r="E129" s="18"/>
      <c r="F129" s="18"/>
      <c r="G129" s="56"/>
      <c r="H129" s="18"/>
    </row>
    <row r="130" spans="2:8">
      <c r="D130" s="43" t="s">
        <v>7</v>
      </c>
      <c r="E130" s="44">
        <f>SUM(E126:E129)</f>
        <v>0</v>
      </c>
      <c r="F130" s="49">
        <f>SUM(F126:F129)</f>
        <v>0</v>
      </c>
      <c r="G130" s="46"/>
      <c r="H130" s="18"/>
    </row>
    <row r="133" spans="2:8" ht="15.75">
      <c r="B133" s="2"/>
      <c r="C133" s="2" t="s">
        <v>1</v>
      </c>
      <c r="D133" s="2"/>
      <c r="E133" s="2"/>
      <c r="F133" s="2"/>
      <c r="G133" s="37">
        <v>40512</v>
      </c>
      <c r="H133" s="3"/>
    </row>
    <row r="134" spans="2:8" ht="15.75">
      <c r="B134" s="4"/>
      <c r="C134" s="5"/>
      <c r="F134" s="6"/>
      <c r="G134" s="6"/>
      <c r="H134" s="6"/>
    </row>
    <row r="135" spans="2:8">
      <c r="B135" s="7"/>
      <c r="C135" s="7"/>
      <c r="D135" s="7"/>
      <c r="E135" s="7"/>
      <c r="F135" s="7"/>
      <c r="G135" s="8"/>
      <c r="H135" s="8"/>
    </row>
    <row r="136" spans="2:8">
      <c r="B136" s="9"/>
      <c r="C136" s="9"/>
      <c r="D136" s="10"/>
      <c r="E136" s="10"/>
      <c r="F136" s="11"/>
      <c r="G136" s="11"/>
      <c r="H136" s="11"/>
    </row>
    <row r="137" spans="2:8">
      <c r="B137" s="12"/>
      <c r="C137" s="13"/>
      <c r="D137" s="21" t="s">
        <v>6</v>
      </c>
      <c r="E137" s="35" t="s">
        <v>0</v>
      </c>
      <c r="F137" s="35" t="s">
        <v>3</v>
      </c>
      <c r="G137" s="35" t="s">
        <v>2</v>
      </c>
    </row>
    <row r="138" spans="2:8">
      <c r="B138" s="12"/>
      <c r="D138" s="15"/>
      <c r="E138" s="15"/>
      <c r="F138" s="31"/>
      <c r="G138" s="31"/>
    </row>
    <row r="139" spans="2:8">
      <c r="C139" s="27"/>
      <c r="D139" s="30" t="s">
        <v>4</v>
      </c>
      <c r="E139" s="22">
        <v>0</v>
      </c>
      <c r="F139" s="47">
        <f>E139/140264743</f>
        <v>0</v>
      </c>
      <c r="G139" s="23"/>
    </row>
    <row r="140" spans="2:8">
      <c r="C140" s="38"/>
      <c r="D140" s="39" t="s">
        <v>5</v>
      </c>
      <c r="E140" s="40">
        <v>0</v>
      </c>
      <c r="F140" s="48">
        <f>E140/733510255</f>
        <v>0</v>
      </c>
      <c r="G140" s="42">
        <v>0</v>
      </c>
    </row>
    <row r="141" spans="2:8">
      <c r="D141" s="18"/>
      <c r="E141" s="18"/>
      <c r="F141" s="18"/>
      <c r="G141" s="56"/>
      <c r="H141" s="18"/>
    </row>
    <row r="142" spans="2:8">
      <c r="D142" s="18"/>
      <c r="E142" s="18"/>
      <c r="F142" s="18"/>
      <c r="G142" s="56"/>
      <c r="H142" s="18"/>
    </row>
    <row r="143" spans="2:8">
      <c r="D143" s="43" t="s">
        <v>7</v>
      </c>
      <c r="E143" s="44">
        <f>SUM(E139:E142)</f>
        <v>0</v>
      </c>
      <c r="F143" s="49">
        <f>SUM(F139:F142)</f>
        <v>0</v>
      </c>
      <c r="G143" s="46"/>
      <c r="H143" s="18"/>
    </row>
    <row r="146" spans="2:8" ht="15.75">
      <c r="B146" s="2"/>
      <c r="C146" s="2" t="s">
        <v>1</v>
      </c>
      <c r="D146" s="2"/>
      <c r="E146" s="2"/>
      <c r="F146" s="2"/>
      <c r="G146" s="37">
        <v>40543</v>
      </c>
      <c r="H146" s="3"/>
    </row>
    <row r="147" spans="2:8" ht="15.75">
      <c r="B147" s="4"/>
      <c r="C147" s="5"/>
      <c r="F147" s="6"/>
      <c r="G147" s="6"/>
      <c r="H147" s="6"/>
    </row>
    <row r="148" spans="2:8">
      <c r="B148" s="7"/>
      <c r="C148" s="7"/>
      <c r="D148" s="7"/>
      <c r="E148" s="7"/>
      <c r="F148" s="7"/>
      <c r="G148" s="8"/>
      <c r="H148" s="8"/>
    </row>
    <row r="149" spans="2:8">
      <c r="B149" s="9"/>
      <c r="C149" s="9"/>
      <c r="D149" s="10"/>
      <c r="E149" s="10"/>
      <c r="F149" s="11"/>
      <c r="G149" s="11"/>
      <c r="H149" s="11"/>
    </row>
    <row r="150" spans="2:8">
      <c r="B150" s="12"/>
      <c r="C150" s="13"/>
      <c r="D150" s="21" t="s">
        <v>6</v>
      </c>
      <c r="E150" s="35" t="s">
        <v>0</v>
      </c>
      <c r="F150" s="35" t="s">
        <v>3</v>
      </c>
      <c r="G150" s="35" t="s">
        <v>2</v>
      </c>
    </row>
    <row r="151" spans="2:8">
      <c r="B151" s="12"/>
      <c r="D151" s="15"/>
      <c r="E151" s="15"/>
      <c r="F151" s="31"/>
      <c r="G151" s="31"/>
    </row>
    <row r="152" spans="2:8">
      <c r="C152" s="27"/>
      <c r="D152" s="30" t="s">
        <v>4</v>
      </c>
      <c r="E152" s="22">
        <v>0</v>
      </c>
      <c r="F152" s="47">
        <f>E152/140264743</f>
        <v>0</v>
      </c>
      <c r="G152" s="23"/>
    </row>
    <row r="153" spans="2:8">
      <c r="C153" s="38"/>
      <c r="D153" s="39" t="s">
        <v>5</v>
      </c>
      <c r="E153" s="40">
        <v>0</v>
      </c>
      <c r="F153" s="48">
        <f>E153/733510255</f>
        <v>0</v>
      </c>
      <c r="G153" s="42">
        <v>0</v>
      </c>
    </row>
    <row r="154" spans="2:8">
      <c r="D154" s="18"/>
      <c r="E154" s="18"/>
      <c r="F154" s="18"/>
      <c r="G154" s="56"/>
      <c r="H154" s="18"/>
    </row>
    <row r="155" spans="2:8">
      <c r="D155" s="18"/>
      <c r="E155" s="18"/>
      <c r="F155" s="18"/>
      <c r="G155" s="56"/>
      <c r="H155" s="18"/>
    </row>
    <row r="156" spans="2:8">
      <c r="D156" s="43" t="s">
        <v>7</v>
      </c>
      <c r="E156" s="44">
        <f>SUM(E152:E155)</f>
        <v>0</v>
      </c>
      <c r="F156" s="49">
        <f>SUM(F152:F155)</f>
        <v>0</v>
      </c>
      <c r="G156" s="46"/>
      <c r="H156" s="18"/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Dividendos Grupo Ferrovial </vt:lpstr>
      <vt:lpstr>hasta 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Cuentas de Valores</vt:lpstr>
      <vt:lpstr>'2004'!Área_de_impresión</vt:lpstr>
      <vt:lpstr>'2005'!Área_de_impresión</vt:lpstr>
      <vt:lpstr>'2006'!Área_de_impresión</vt:lpstr>
      <vt:lpstr>'2007'!Área_de_impresión</vt:lpstr>
      <vt:lpstr>'2008'!Área_de_impresión</vt:lpstr>
      <vt:lpstr>'hasta 2003'!Área_de_impresión</vt:lpstr>
    </vt:vector>
  </TitlesOfParts>
  <Company>Grupo Ferrovial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Lagares Gaitan</dc:creator>
  <cp:lastModifiedBy>Ángel Plata Padilla</cp:lastModifiedBy>
  <cp:lastPrinted>2010-02-04T13:58:46Z</cp:lastPrinted>
  <dcterms:created xsi:type="dcterms:W3CDTF">2003-04-03T11:23:22Z</dcterms:created>
  <dcterms:modified xsi:type="dcterms:W3CDTF">2019-12-03T09:29:49Z</dcterms:modified>
</cp:coreProperties>
</file>